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https://intranet.swissolympic.ch/sites/a10105/Entwicklungsthemen/PISTE_2.0/02_Tools_Merkblätter/Tools/Überarbeitung_Tools/"/>
    </mc:Choice>
  </mc:AlternateContent>
  <bookViews>
    <workbookView xWindow="0" yWindow="0" windowWidth="28800" windowHeight="10785"/>
  </bookViews>
  <sheets>
    <sheet name="Entrée des données" sheetId="1" r:id="rId1"/>
    <sheet name="5) Optionel - Evaluation EBF" sheetId="2" r:id="rId2"/>
  </sheets>
  <definedNames>
    <definedName name="Z_635D0301_4E57_40D7_B17E_FAAB852BC88E_.wvu.Cols" localSheetId="1" hidden="1">'5) Optionel - Evaluation EBF'!$J:$Q</definedName>
  </definedNames>
  <calcPr calcId="171027"/>
  <customWorkbookViews>
    <customWorkbookView name="Romann Michael BASPO - Persönliche Ansicht" guid="{635D0301-4E57-40D7-B17E-FAAB852BC88E}" mergeInterval="0" personalView="1" maximized="1" xWindow="-8" yWindow="-8" windowWidth="1696" windowHeight="1026" activeSheetId="2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4" i="1" l="1"/>
  <c r="U14" i="1" s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33" i="1"/>
  <c r="G34" i="1"/>
  <c r="G35" i="1"/>
  <c r="G36" i="1"/>
  <c r="G38" i="1"/>
  <c r="G39" i="1"/>
  <c r="G40" i="1"/>
  <c r="G41" i="1"/>
  <c r="G42" i="1"/>
  <c r="G43" i="1"/>
  <c r="U15" i="1" l="1"/>
  <c r="U16" i="1"/>
  <c r="U17" i="1"/>
  <c r="U37" i="1"/>
  <c r="U38" i="1"/>
  <c r="U39" i="1"/>
  <c r="U40" i="1"/>
  <c r="U41" i="1"/>
  <c r="U42" i="1"/>
  <c r="U43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E32" i="1" l="1"/>
  <c r="E33" i="1"/>
  <c r="E34" i="1"/>
  <c r="E35" i="1"/>
  <c r="E36" i="1"/>
  <c r="E37" i="1"/>
  <c r="E38" i="1"/>
  <c r="E39" i="1"/>
  <c r="E40" i="1"/>
  <c r="E41" i="1"/>
  <c r="D24" i="1" l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M4" i="2"/>
  <c r="G4" i="2"/>
  <c r="U44" i="1" l="1"/>
  <c r="U45" i="1"/>
  <c r="U46" i="1"/>
  <c r="U47" i="1"/>
  <c r="U48" i="1"/>
  <c r="U49" i="1"/>
  <c r="U50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4" i="2"/>
  <c r="G44" i="1"/>
  <c r="G45" i="1"/>
  <c r="G46" i="1"/>
  <c r="G47" i="1"/>
  <c r="G48" i="1"/>
  <c r="G50" i="1"/>
  <c r="J4" i="2" l="1"/>
  <c r="K4" i="2"/>
  <c r="L4" i="2" l="1"/>
  <c r="Q5" i="2" s="1"/>
  <c r="Q6" i="2" s="1"/>
  <c r="P5" i="2" l="1"/>
  <c r="Q4" i="2" s="1"/>
  <c r="H11" i="2" l="1"/>
  <c r="H21" i="2"/>
  <c r="H25" i="2"/>
  <c r="H31" i="2"/>
  <c r="H13" i="2"/>
  <c r="H17" i="2"/>
  <c r="H23" i="2"/>
  <c r="H29" i="2"/>
  <c r="H15" i="2"/>
  <c r="H19" i="2"/>
  <c r="H27" i="2"/>
  <c r="H33" i="2"/>
  <c r="H32" i="2"/>
  <c r="H16" i="2"/>
  <c r="H22" i="2"/>
  <c r="H28" i="2"/>
  <c r="H12" i="2"/>
  <c r="H18" i="2"/>
  <c r="H24" i="2"/>
  <c r="H30" i="2"/>
  <c r="H14" i="2"/>
  <c r="H20" i="2"/>
  <c r="H26" i="2"/>
  <c r="H10" i="2"/>
  <c r="H5" i="2"/>
  <c r="E29" i="1" s="1"/>
  <c r="H9" i="2"/>
  <c r="H6" i="2"/>
  <c r="E30" i="1" s="1"/>
  <c r="H4" i="2"/>
  <c r="E28" i="1" s="1"/>
  <c r="H7" i="2"/>
  <c r="E31" i="1" s="1"/>
  <c r="H8" i="2"/>
</calcChain>
</file>

<file path=xl/sharedStrings.xml><?xml version="1.0" encoding="utf-8"?>
<sst xmlns="http://schemas.openxmlformats.org/spreadsheetml/2006/main" count="79" uniqueCount="62">
  <si>
    <t xml:space="preserve">min: </t>
  </si>
  <si>
    <t>max:</t>
  </si>
  <si>
    <t>                              </t>
  </si>
  <si>
    <t>EBF belastendes Training</t>
  </si>
  <si>
    <t>EBF nach Erholung</t>
  </si>
  <si>
    <t>Score</t>
  </si>
  <si>
    <t>Summe</t>
  </si>
  <si>
    <t>SD</t>
  </si>
  <si>
    <t>Range</t>
  </si>
  <si>
    <t>Min</t>
  </si>
  <si>
    <t>Max</t>
  </si>
  <si>
    <t>&lt;</t>
  </si>
  <si>
    <t>&gt;</t>
  </si>
  <si>
    <t>1 - capacité de résistance basse</t>
  </si>
  <si>
    <t>2 - capacité de résistance normale</t>
  </si>
  <si>
    <t>3 - capacité de résistance haute</t>
  </si>
  <si>
    <t>1) pondération</t>
  </si>
  <si>
    <t>Hanna Modèle 1</t>
  </si>
  <si>
    <t>évaluation EBF</t>
  </si>
  <si>
    <t>2) données personnelles</t>
  </si>
  <si>
    <t>Nom</t>
  </si>
  <si>
    <t>Date de naissance</t>
  </si>
  <si>
    <t>Date de la mesure</t>
  </si>
  <si>
    <t>peu d'absences</t>
  </si>
  <si>
    <t>beaucoup d'absences</t>
  </si>
  <si>
    <t>Somme</t>
  </si>
  <si>
    <t>Instruction</t>
  </si>
  <si>
    <t>Remarques</t>
  </si>
  <si>
    <t>Résistance</t>
  </si>
  <si>
    <t>Echelle d'évaluation: 1-2-3</t>
  </si>
  <si>
    <t>3) Echelle d'évaluation de la capacité de résistance</t>
  </si>
  <si>
    <t>EBF après un 
entrainement rigoureux</t>
  </si>
  <si>
    <t>Évaluation de la capacité de résistance par monitoring de l'absentéisme
(et évaluation de la récupération ou de la charge par questionnaire (EBF))</t>
  </si>
  <si>
    <t>Évaluation de la capacité de résistance au moyen d’indicateurs reconnus dans le sport en vue de la prochaine étape de développement.
l’entraîneur évalue la capacité de résistance des athlètes à l’aide d’indicateurs définis:
1) nombre d'absences par rapport à la valeur de référence de la prochaine étape de développement
2) Auto-évaluation au moyen d’un questionnaire charge/récupération (EBF). Les charges d’entraînement sont quantifiées à l’aide du monitoring d’entraînement. Monitoring après un entrainement rigoureux et après un répos.</t>
  </si>
  <si>
    <t>absences à l'entrainement</t>
  </si>
  <si>
    <t>Catégories: nombre d'absences en raison de blessures ou de maladie</t>
  </si>
  <si>
    <t>nombre d'absences moyen</t>
  </si>
  <si>
    <t>Instruction pour le questionnaire EBF</t>
  </si>
  <si>
    <t>EBF après une 
phase de repos</t>
  </si>
  <si>
    <t>4) absences de l'entrainement</t>
  </si>
  <si>
    <t>évaluation des absences</t>
  </si>
  <si>
    <t>6) Evaluation finale</t>
  </si>
  <si>
    <t xml:space="preserve">5) Tableau EBF </t>
  </si>
  <si>
    <t>2) Link: Kurzversion EBF</t>
  </si>
  <si>
    <r>
      <rPr>
        <b/>
        <sz val="10"/>
        <color theme="1"/>
        <rFont val="Arial"/>
        <family val="2"/>
      </rPr>
      <t>A) Constat de l’état de sollicitation après un entrainement rigoureux.</t>
    </r>
    <r>
      <rPr>
        <sz val="10"/>
        <color theme="1"/>
        <rFont val="Arial"/>
        <family val="2"/>
      </rPr>
      <t xml:space="preserve">
   1) Réaliser un entrainement rigoureux.
   2) Constater l’état de sollicitation: Cliquer sur le lien "Kurzversion EBF"
   3) L'évaluation vous est transmise par mail. Reporter la valeur dans le tableau "EBF
       après un entrainement rigoureux"
</t>
    </r>
    <r>
      <rPr>
        <b/>
        <sz val="10"/>
        <color theme="1"/>
        <rFont val="Arial"/>
        <family val="2"/>
      </rPr>
      <t>B) Constat de l’état de sollicitation au repos.</t>
    </r>
    <r>
      <rPr>
        <sz val="10"/>
        <color theme="1"/>
        <rFont val="Arial"/>
        <family val="2"/>
      </rPr>
      <t xml:space="preserve">
   1) Programmer une phase de repos
   2) Constater l’état de sollicitation: Cliquer sur le lien "Kurzversion EBF"
   3) L'évaluation vous est transmise par mail. Reporter la valeur dans le tableau "EBF
       après une phase de repos"
</t>
    </r>
  </si>
  <si>
    <t>1) Pondération: Adapter la pondération, si l'évaluation EBF est faite. 
2) Inscription des données personnelles: Nom, date de naissance, date de la mesure
3) Fixation de l'échelle: "peu de" absences, nombre d'absences moyen, beaucoup d'absences
4) Inscription des données personelles
5) Optionel: évaluation par le questionnaire EBF 
6) Report des données de l'évaluation (colorées en orange) dans le tableau "classement PISTE".</t>
  </si>
  <si>
    <t>Mois 1</t>
  </si>
  <si>
    <t>Mois 2</t>
  </si>
  <si>
    <t>Mois 3</t>
  </si>
  <si>
    <t>Mois 4</t>
  </si>
  <si>
    <t>Mois 5</t>
  </si>
  <si>
    <t>Mois 6</t>
  </si>
  <si>
    <t>Mois 7</t>
  </si>
  <si>
    <t>Mois 8</t>
  </si>
  <si>
    <t>Mois 9</t>
  </si>
  <si>
    <t>Mois 10</t>
  </si>
  <si>
    <t>Mois 11</t>
  </si>
  <si>
    <t>Mois 12</t>
  </si>
  <si>
    <t>absences</t>
  </si>
  <si>
    <t>absences totales</t>
  </si>
  <si>
    <t>Auteur: Michael Romann (OFSPO)</t>
  </si>
  <si>
    <t>Contact: Soutien aux fédérations dans le sport de compétition Swiss Olympic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</si>
</sst>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2"/>
      <color rgb="FFFFCC00"/>
      <name val="Times New Roman"/>
      <family val="1"/>
    </font>
    <font>
      <b/>
      <sz val="12"/>
      <color rgb="FF339966"/>
      <name val="Times New Roman"/>
      <family val="1"/>
    </font>
    <font>
      <b/>
      <u/>
      <sz val="12"/>
      <color rgb="FFFFCC00"/>
      <name val="Times New Roman"/>
      <family val="1"/>
    </font>
    <font>
      <b/>
      <sz val="11"/>
      <name val="Calibri"/>
      <family val="2"/>
      <scheme val="minor"/>
    </font>
    <font>
      <b/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7">
    <xf numFmtId="0" fontId="0" fillId="0" borderId="0" xfId="0"/>
    <xf numFmtId="0" fontId="0" fillId="0" borderId="0" xfId="0" applyBorder="1"/>
    <xf numFmtId="0" fontId="0" fillId="0" borderId="4" xfId="0" applyBorder="1"/>
    <xf numFmtId="0" fontId="0" fillId="0" borderId="4" xfId="0" applyBorder="1" applyAlignment="1">
      <alignment wrapText="1"/>
    </xf>
    <xf numFmtId="0" fontId="1" fillId="0" borderId="8" xfId="0" applyFont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4" fontId="0" fillId="0" borderId="0" xfId="0" applyNumberFormat="1"/>
    <xf numFmtId="9" fontId="1" fillId="3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 applyBorder="1" applyAlignment="1">
      <alignment horizontal="center"/>
    </xf>
    <xf numFmtId="9" fontId="1" fillId="3" borderId="11" xfId="0" applyNumberFormat="1" applyFont="1" applyFill="1" applyBorder="1" applyAlignment="1">
      <alignment horizontal="center" vertical="center"/>
    </xf>
    <xf numFmtId="9" fontId="1" fillId="3" borderId="12" xfId="0" applyNumberFormat="1" applyFont="1" applyFill="1" applyBorder="1" applyAlignment="1">
      <alignment horizontal="center" vertical="center"/>
    </xf>
    <xf numFmtId="0" fontId="1" fillId="0" borderId="0" xfId="0" applyFont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1" fontId="0" fillId="0" borderId="0" xfId="0" applyNumberFormat="1" applyProtection="1">
      <protection hidden="1"/>
    </xf>
    <xf numFmtId="0" fontId="0" fillId="3" borderId="0" xfId="0" applyFill="1" applyAlignment="1">
      <alignment vertical="top" wrapText="1"/>
    </xf>
    <xf numFmtId="0" fontId="0" fillId="0" borderId="14" xfId="0" applyBorder="1"/>
    <xf numFmtId="0" fontId="0" fillId="0" borderId="7" xfId="0" applyBorder="1"/>
    <xf numFmtId="0" fontId="0" fillId="3" borderId="15" xfId="0" applyFill="1" applyBorder="1" applyAlignment="1">
      <alignment horizontal="center"/>
    </xf>
    <xf numFmtId="0" fontId="0" fillId="0" borderId="15" xfId="0" applyBorder="1"/>
    <xf numFmtId="0" fontId="0" fillId="2" borderId="1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0" fillId="2" borderId="5" xfId="0" applyFill="1" applyBorder="1" applyAlignment="1">
      <alignment horizontal="center"/>
    </xf>
    <xf numFmtId="0" fontId="0" fillId="3" borderId="15" xfId="0" applyFill="1" applyBorder="1" applyAlignment="1"/>
    <xf numFmtId="0" fontId="0" fillId="3" borderId="0" xfId="0" applyFill="1" applyBorder="1" applyAlignment="1"/>
    <xf numFmtId="0" fontId="0" fillId="3" borderId="1" xfId="0" applyFill="1" applyBorder="1" applyAlignment="1"/>
    <xf numFmtId="0" fontId="1" fillId="3" borderId="0" xfId="0" applyFont="1" applyFill="1" applyBorder="1" applyAlignment="1">
      <alignment vertical="center"/>
    </xf>
    <xf numFmtId="0" fontId="0" fillId="3" borderId="0" xfId="0" applyFill="1" applyBorder="1" applyAlignment="1">
      <alignment wrapText="1"/>
    </xf>
    <xf numFmtId="0" fontId="0" fillId="2" borderId="17" xfId="0" applyFill="1" applyBorder="1" applyAlignment="1">
      <alignment horizontal="left"/>
    </xf>
    <xf numFmtId="0" fontId="1" fillId="3" borderId="0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/>
    </xf>
    <xf numFmtId="0" fontId="1" fillId="5" borderId="4" xfId="0" applyFont="1" applyFill="1" applyBorder="1" applyAlignment="1">
      <alignment vertical="center"/>
    </xf>
    <xf numFmtId="0" fontId="1" fillId="5" borderId="0" xfId="0" applyFont="1" applyFill="1" applyBorder="1"/>
    <xf numFmtId="0" fontId="0" fillId="5" borderId="0" xfId="0" applyFill="1" applyBorder="1"/>
    <xf numFmtId="0" fontId="1" fillId="5" borderId="1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 wrapText="1"/>
    </xf>
    <xf numFmtId="0" fontId="1" fillId="5" borderId="4" xfId="0" applyFont="1" applyFill="1" applyBorder="1"/>
    <xf numFmtId="0" fontId="1" fillId="5" borderId="13" xfId="0" applyFont="1" applyFill="1" applyBorder="1" applyAlignment="1">
      <alignment vertical="center"/>
    </xf>
    <xf numFmtId="0" fontId="1" fillId="5" borderId="14" xfId="0" applyFont="1" applyFill="1" applyBorder="1" applyAlignment="1">
      <alignment vertical="center"/>
    </xf>
    <xf numFmtId="0" fontId="1" fillId="5" borderId="7" xfId="0" applyFont="1" applyFill="1" applyBorder="1" applyAlignment="1">
      <alignment vertical="center"/>
    </xf>
    <xf numFmtId="9" fontId="1" fillId="6" borderId="10" xfId="0" applyNumberFormat="1" applyFont="1" applyFill="1" applyBorder="1" applyAlignment="1" applyProtection="1">
      <alignment horizontal="center" vertical="center"/>
      <protection locked="0"/>
    </xf>
    <xf numFmtId="0" fontId="0" fillId="6" borderId="7" xfId="0" applyFill="1" applyBorder="1" applyAlignment="1" applyProtection="1">
      <alignment horizontal="center"/>
      <protection locked="0"/>
    </xf>
    <xf numFmtId="14" fontId="0" fillId="6" borderId="1" xfId="0" applyNumberFormat="1" applyFill="1" applyBorder="1" applyAlignment="1" applyProtection="1">
      <alignment horizontal="center"/>
      <protection locked="0"/>
    </xf>
    <xf numFmtId="14" fontId="0" fillId="6" borderId="2" xfId="0" applyNumberFormat="1" applyFill="1" applyBorder="1" applyAlignment="1" applyProtection="1">
      <alignment horizontal="center"/>
      <protection locked="0"/>
    </xf>
    <xf numFmtId="0" fontId="0" fillId="6" borderId="5" xfId="0" applyFill="1" applyBorder="1" applyAlignment="1" applyProtection="1">
      <alignment horizontal="center"/>
      <protection locked="0"/>
    </xf>
    <xf numFmtId="1" fontId="0" fillId="6" borderId="0" xfId="0" applyNumberFormat="1" applyFill="1" applyBorder="1" applyAlignment="1" applyProtection="1">
      <alignment horizontal="center" vertical="center"/>
      <protection locked="0"/>
    </xf>
    <xf numFmtId="1" fontId="0" fillId="6" borderId="0" xfId="0" applyNumberFormat="1" applyFill="1" applyBorder="1" applyProtection="1">
      <protection locked="0"/>
    </xf>
    <xf numFmtId="0" fontId="0" fillId="6" borderId="0" xfId="0" applyFill="1" applyBorder="1" applyProtection="1">
      <protection locked="0"/>
    </xf>
    <xf numFmtId="0" fontId="1" fillId="5" borderId="20" xfId="0" applyFont="1" applyFill="1" applyBorder="1"/>
    <xf numFmtId="0" fontId="1" fillId="5" borderId="21" xfId="0" applyFont="1" applyFill="1" applyBorder="1"/>
    <xf numFmtId="0" fontId="1" fillId="5" borderId="22" xfId="0" applyFont="1" applyFill="1" applyBorder="1"/>
    <xf numFmtId="0" fontId="0" fillId="0" borderId="22" xfId="0" applyBorder="1"/>
    <xf numFmtId="0" fontId="0" fillId="5" borderId="22" xfId="0" applyFill="1" applyBorder="1"/>
    <xf numFmtId="1" fontId="0" fillId="6" borderId="29" xfId="0" applyNumberFormat="1" applyFill="1" applyBorder="1" applyAlignment="1" applyProtection="1">
      <alignment horizontal="center"/>
      <protection locked="0"/>
    </xf>
    <xf numFmtId="1" fontId="0" fillId="6" borderId="29" xfId="0" applyNumberFormat="1" applyFill="1" applyBorder="1" applyAlignment="1" applyProtection="1">
      <alignment horizontal="center" vertical="center"/>
      <protection locked="0"/>
    </xf>
    <xf numFmtId="1" fontId="0" fillId="0" borderId="29" xfId="0" applyNumberFormat="1" applyFill="1" applyBorder="1" applyAlignment="1">
      <alignment horizontal="center" vertical="center"/>
    </xf>
    <xf numFmtId="1" fontId="0" fillId="6" borderId="29" xfId="0" applyNumberFormat="1" applyFill="1" applyBorder="1" applyProtection="1">
      <protection locked="0"/>
    </xf>
    <xf numFmtId="0" fontId="0" fillId="6" borderId="29" xfId="0" applyFill="1" applyBorder="1" applyProtection="1">
      <protection locked="0"/>
    </xf>
    <xf numFmtId="1" fontId="0" fillId="0" borderId="32" xfId="0" applyNumberFormat="1" applyFill="1" applyBorder="1" applyAlignment="1">
      <alignment horizontal="center"/>
    </xf>
    <xf numFmtId="1" fontId="0" fillId="6" borderId="33" xfId="0" applyNumberFormat="1" applyFill="1" applyBorder="1" applyAlignment="1" applyProtection="1">
      <alignment horizontal="center"/>
      <protection locked="0"/>
    </xf>
    <xf numFmtId="1" fontId="0" fillId="6" borderId="33" xfId="0" applyNumberFormat="1" applyFill="1" applyBorder="1" applyAlignment="1" applyProtection="1">
      <alignment horizontal="center" vertical="center"/>
      <protection locked="0"/>
    </xf>
    <xf numFmtId="1" fontId="0" fillId="0" borderId="33" xfId="0" applyNumberFormat="1" applyFill="1" applyBorder="1" applyAlignment="1">
      <alignment horizontal="center" vertical="center"/>
    </xf>
    <xf numFmtId="1" fontId="0" fillId="0" borderId="34" xfId="0" applyNumberFormat="1" applyFill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9" xfId="0" applyFont="1" applyBorder="1" applyAlignment="1">
      <alignment horizontal="center" vertical="center"/>
    </xf>
    <xf numFmtId="0" fontId="9" fillId="3" borderId="9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1" fillId="4" borderId="26" xfId="0" applyFont="1" applyFill="1" applyBorder="1" applyAlignment="1">
      <alignment vertical="center"/>
    </xf>
    <xf numFmtId="0" fontId="1" fillId="4" borderId="0" xfId="0" applyFont="1" applyFill="1" applyBorder="1" applyAlignment="1">
      <alignment vertical="center"/>
    </xf>
    <xf numFmtId="0" fontId="0" fillId="4" borderId="0" xfId="0" applyFill="1" applyBorder="1" applyAlignment="1">
      <alignment vertical="center"/>
    </xf>
    <xf numFmtId="0" fontId="10" fillId="0" borderId="0" xfId="1" applyFont="1" applyAlignment="1" applyProtection="1">
      <alignment vertical="center"/>
      <protection locked="0"/>
    </xf>
    <xf numFmtId="0" fontId="0" fillId="7" borderId="2" xfId="0" applyFill="1" applyBorder="1" applyAlignment="1" applyProtection="1">
      <alignment horizontal="center"/>
    </xf>
    <xf numFmtId="0" fontId="0" fillId="7" borderId="2" xfId="0" applyFill="1" applyBorder="1" applyAlignment="1" applyProtection="1">
      <alignment horizontal="center"/>
      <protection locked="0"/>
    </xf>
    <xf numFmtId="0" fontId="1" fillId="5" borderId="3" xfId="0" applyFont="1" applyFill="1" applyBorder="1" applyAlignment="1">
      <alignment vertical="center"/>
    </xf>
    <xf numFmtId="0" fontId="9" fillId="3" borderId="8" xfId="0" applyFont="1" applyFill="1" applyBorder="1" applyAlignment="1" applyProtection="1">
      <alignment horizontal="center" wrapText="1"/>
    </xf>
    <xf numFmtId="0" fontId="9" fillId="3" borderId="6" xfId="0" applyFont="1" applyFill="1" applyBorder="1" applyAlignment="1" applyProtection="1">
      <alignment horizontal="center" wrapText="1"/>
    </xf>
    <xf numFmtId="0" fontId="0" fillId="6" borderId="35" xfId="0" applyFill="1" applyBorder="1" applyProtection="1">
      <protection locked="0"/>
    </xf>
    <xf numFmtId="1" fontId="0" fillId="0" borderId="35" xfId="0" applyNumberFormat="1" applyFill="1" applyBorder="1" applyAlignment="1">
      <alignment horizontal="center" vertical="center"/>
    </xf>
    <xf numFmtId="1" fontId="0" fillId="0" borderId="36" xfId="0" applyNumberFormat="1" applyFill="1" applyBorder="1" applyAlignment="1">
      <alignment horizontal="center"/>
    </xf>
    <xf numFmtId="0" fontId="0" fillId="2" borderId="30" xfId="0" applyFill="1" applyBorder="1" applyAlignment="1" applyProtection="1">
      <alignment horizontal="center"/>
    </xf>
    <xf numFmtId="0" fontId="0" fillId="2" borderId="31" xfId="0" applyFill="1" applyBorder="1" applyAlignment="1" applyProtection="1">
      <alignment horizontal="center"/>
    </xf>
    <xf numFmtId="0" fontId="1" fillId="5" borderId="17" xfId="0" applyFont="1" applyFill="1" applyBorder="1" applyAlignment="1">
      <alignment vertical="center" wrapText="1"/>
    </xf>
    <xf numFmtId="1" fontId="0" fillId="0" borderId="0" xfId="0" applyNumberFormat="1" applyFill="1" applyBorder="1" applyAlignment="1">
      <alignment horizontal="center"/>
    </xf>
    <xf numFmtId="0" fontId="0" fillId="0" borderId="0" xfId="0" applyFill="1"/>
    <xf numFmtId="0" fontId="1" fillId="0" borderId="37" xfId="0" applyFont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0" fillId="0" borderId="4" xfId="0" applyFont="1" applyBorder="1" applyAlignment="1">
      <alignment horizontal="left" vertical="top"/>
    </xf>
    <xf numFmtId="0" fontId="0" fillId="0" borderId="4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3" borderId="4" xfId="0" applyFill="1" applyBorder="1" applyAlignment="1">
      <alignment horizontal="left" vertical="top" wrapText="1"/>
    </xf>
    <xf numFmtId="0" fontId="0" fillId="3" borderId="0" xfId="0" applyFill="1" applyBorder="1" applyAlignment="1">
      <alignment horizontal="left" vertical="top" wrapText="1"/>
    </xf>
    <xf numFmtId="0" fontId="0" fillId="3" borderId="22" xfId="0" applyFill="1" applyBorder="1" applyAlignment="1">
      <alignment horizontal="left" vertical="top" wrapText="1"/>
    </xf>
    <xf numFmtId="0" fontId="0" fillId="3" borderId="23" xfId="0" applyFill="1" applyBorder="1" applyAlignment="1">
      <alignment horizontal="left" vertical="top" wrapText="1"/>
    </xf>
    <xf numFmtId="0" fontId="0" fillId="3" borderId="24" xfId="0" applyFill="1" applyBorder="1" applyAlignment="1">
      <alignment horizontal="left" vertical="top" wrapText="1"/>
    </xf>
    <xf numFmtId="0" fontId="0" fillId="3" borderId="25" xfId="0" applyFill="1" applyBorder="1" applyAlignment="1">
      <alignment horizontal="left" vertical="top" wrapText="1"/>
    </xf>
    <xf numFmtId="0" fontId="0" fillId="3" borderId="17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0" borderId="27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  <xf numFmtId="1" fontId="0" fillId="8" borderId="0" xfId="0" applyNumberFormat="1" applyFill="1" applyBorder="1" applyAlignment="1">
      <alignment horizontal="center"/>
    </xf>
    <xf numFmtId="0" fontId="0" fillId="8" borderId="7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3"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unipark.de/uc/t/ospe.php?SES=7abf5d2914ea93e6eea5f77f619c8376&amp;syid=820077&amp;sid=820078&amp;act=start" TargetMode="Externa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57"/>
  <sheetViews>
    <sheetView showGridLines="0" showRowColHeaders="0" tabSelected="1" zoomScale="85" zoomScaleNormal="85" workbookViewId="0">
      <selection activeCell="R14" sqref="R14:S14"/>
    </sheetView>
  </sheetViews>
  <sheetFormatPr baseColWidth="10" defaultRowHeight="12.75" x14ac:dyDescent="0.2"/>
  <cols>
    <col min="1" max="1" width="5.28515625" customWidth="1"/>
    <col min="2" max="2" width="24" customWidth="1"/>
    <col min="3" max="3" width="18.5703125" customWidth="1"/>
    <col min="4" max="4" width="19.5703125" bestFit="1" customWidth="1"/>
    <col min="5" max="5" width="17.85546875" customWidth="1"/>
    <col min="6" max="6" width="3" customWidth="1"/>
    <col min="7" max="7" width="29.85546875" customWidth="1"/>
    <col min="8" max="16" width="14.7109375" bestFit="1" customWidth="1"/>
    <col min="17" max="19" width="15.7109375" bestFit="1" customWidth="1"/>
    <col min="20" max="20" width="18" customWidth="1"/>
    <col min="21" max="21" width="24.140625" customWidth="1"/>
  </cols>
  <sheetData>
    <row r="1" spans="2:22" ht="18.75" customHeight="1" x14ac:dyDescent="0.2"/>
    <row r="2" spans="2:22" ht="18.95" customHeight="1" x14ac:dyDescent="0.2">
      <c r="B2" s="83" t="s">
        <v>28</v>
      </c>
      <c r="C2" s="58"/>
      <c r="D2" s="58"/>
      <c r="E2" s="59"/>
      <c r="G2" s="47" t="s">
        <v>30</v>
      </c>
      <c r="H2" s="48"/>
      <c r="I2" s="48"/>
      <c r="J2" s="48"/>
      <c r="K2" s="49"/>
      <c r="L2" s="36"/>
      <c r="M2" t="s">
        <v>60</v>
      </c>
    </row>
    <row r="3" spans="2:22" x14ac:dyDescent="0.2">
      <c r="B3" s="100" t="s">
        <v>32</v>
      </c>
      <c r="C3" s="101"/>
      <c r="D3" s="101"/>
      <c r="E3" s="102"/>
      <c r="G3" s="33"/>
      <c r="H3" s="34"/>
      <c r="I3" s="34"/>
      <c r="J3" s="34"/>
      <c r="K3" s="35"/>
      <c r="L3" s="34"/>
      <c r="M3" t="s">
        <v>61</v>
      </c>
    </row>
    <row r="4" spans="2:22" ht="17.25" customHeight="1" x14ac:dyDescent="0.2">
      <c r="B4" s="100"/>
      <c r="C4" s="101"/>
      <c r="D4" s="101"/>
      <c r="E4" s="102"/>
      <c r="G4" s="109" t="s">
        <v>35</v>
      </c>
      <c r="H4" s="110"/>
      <c r="I4" s="110"/>
      <c r="J4" s="110"/>
      <c r="K4" s="111"/>
      <c r="L4" s="34"/>
    </row>
    <row r="5" spans="2:22" x14ac:dyDescent="0.2">
      <c r="B5" s="100"/>
      <c r="C5" s="101"/>
      <c r="D5" s="101"/>
      <c r="E5" s="102"/>
      <c r="G5" s="38" t="s">
        <v>23</v>
      </c>
      <c r="H5" s="29" t="s">
        <v>0</v>
      </c>
      <c r="I5" s="51">
        <v>0</v>
      </c>
      <c r="J5" s="5" t="s">
        <v>1</v>
      </c>
      <c r="K5" s="51">
        <v>2</v>
      </c>
      <c r="L5" s="34"/>
    </row>
    <row r="6" spans="2:22" ht="12.75" customHeight="1" x14ac:dyDescent="0.2">
      <c r="B6" s="46" t="s">
        <v>27</v>
      </c>
      <c r="C6" s="42"/>
      <c r="D6" s="42"/>
      <c r="E6" s="60"/>
      <c r="G6" s="38" t="s">
        <v>36</v>
      </c>
      <c r="H6" s="29" t="s">
        <v>0</v>
      </c>
      <c r="I6" s="51">
        <v>3</v>
      </c>
      <c r="J6" s="5" t="s">
        <v>1</v>
      </c>
      <c r="K6" s="51">
        <v>5</v>
      </c>
      <c r="L6" s="37"/>
    </row>
    <row r="7" spans="2:22" ht="21" customHeight="1" x14ac:dyDescent="0.2">
      <c r="B7" s="96" t="s">
        <v>33</v>
      </c>
      <c r="C7" s="97"/>
      <c r="D7" s="97"/>
      <c r="E7" s="98"/>
      <c r="G7" s="38" t="s">
        <v>24</v>
      </c>
      <c r="H7" s="30" t="s">
        <v>0</v>
      </c>
      <c r="I7" s="54">
        <v>6</v>
      </c>
      <c r="J7" s="32" t="s">
        <v>1</v>
      </c>
      <c r="K7" s="54">
        <v>15</v>
      </c>
      <c r="M7" s="17"/>
    </row>
    <row r="8" spans="2:22" ht="21" customHeight="1" x14ac:dyDescent="0.2">
      <c r="B8" s="99"/>
      <c r="C8" s="97"/>
      <c r="D8" s="97"/>
      <c r="E8" s="98"/>
      <c r="M8" s="17"/>
    </row>
    <row r="9" spans="2:22" ht="21" customHeight="1" x14ac:dyDescent="0.2">
      <c r="B9" s="99"/>
      <c r="C9" s="97"/>
      <c r="D9" s="97"/>
      <c r="E9" s="98"/>
      <c r="M9" s="17"/>
    </row>
    <row r="10" spans="2:22" ht="58.5" customHeight="1" x14ac:dyDescent="0.2">
      <c r="B10" s="99"/>
      <c r="C10" s="97"/>
      <c r="D10" s="97"/>
      <c r="E10" s="98"/>
    </row>
    <row r="11" spans="2:22" ht="11.45" customHeight="1" x14ac:dyDescent="0.2">
      <c r="B11" s="2"/>
      <c r="C11" s="1"/>
      <c r="D11" s="1"/>
      <c r="E11" s="61"/>
    </row>
    <row r="12" spans="2:22" ht="21.75" customHeight="1" x14ac:dyDescent="0.2">
      <c r="B12" s="41" t="s">
        <v>29</v>
      </c>
      <c r="C12" s="42"/>
      <c r="D12" s="42"/>
      <c r="E12" s="60"/>
      <c r="G12" s="91" t="s">
        <v>39</v>
      </c>
      <c r="H12" s="95" t="s">
        <v>46</v>
      </c>
      <c r="I12" s="95" t="s">
        <v>47</v>
      </c>
      <c r="J12" s="95" t="s">
        <v>48</v>
      </c>
      <c r="K12" s="95" t="s">
        <v>49</v>
      </c>
      <c r="L12" s="95" t="s">
        <v>50</v>
      </c>
      <c r="M12" s="95" t="s">
        <v>51</v>
      </c>
      <c r="N12" s="95" t="s">
        <v>52</v>
      </c>
      <c r="O12" s="95" t="s">
        <v>53</v>
      </c>
      <c r="P12" s="95" t="s">
        <v>54</v>
      </c>
      <c r="Q12" s="95" t="s">
        <v>55</v>
      </c>
      <c r="R12" s="95" t="s">
        <v>56</v>
      </c>
      <c r="S12" s="95" t="s">
        <v>57</v>
      </c>
      <c r="T12" s="25"/>
      <c r="U12" s="26"/>
    </row>
    <row r="13" spans="2:22" ht="21" customHeight="1" x14ac:dyDescent="0.25">
      <c r="B13" s="2" t="s">
        <v>13</v>
      </c>
      <c r="C13" s="1"/>
      <c r="D13" s="1"/>
      <c r="E13" s="61"/>
      <c r="G13" s="84" t="s">
        <v>20</v>
      </c>
      <c r="H13" s="94" t="s">
        <v>58</v>
      </c>
      <c r="I13" s="4" t="s">
        <v>58</v>
      </c>
      <c r="J13" s="4" t="s">
        <v>58</v>
      </c>
      <c r="K13" s="4" t="s">
        <v>58</v>
      </c>
      <c r="L13" s="4" t="s">
        <v>58</v>
      </c>
      <c r="M13" s="4" t="s">
        <v>58</v>
      </c>
      <c r="N13" s="4" t="s">
        <v>58</v>
      </c>
      <c r="O13" s="4" t="s">
        <v>58</v>
      </c>
      <c r="P13" s="4" t="s">
        <v>58</v>
      </c>
      <c r="Q13" s="4" t="s">
        <v>58</v>
      </c>
      <c r="R13" s="4" t="s">
        <v>58</v>
      </c>
      <c r="S13" s="4" t="s">
        <v>58</v>
      </c>
      <c r="T13" s="4" t="s">
        <v>59</v>
      </c>
      <c r="U13" s="31" t="s">
        <v>40</v>
      </c>
      <c r="V13" s="28"/>
    </row>
    <row r="14" spans="2:22" ht="21" customHeight="1" x14ac:dyDescent="0.2">
      <c r="B14" s="2" t="s">
        <v>14</v>
      </c>
      <c r="C14" s="1"/>
      <c r="D14" s="1"/>
      <c r="E14" s="61"/>
      <c r="G14" s="27" t="str">
        <f>IF('Entrée des données'!B28="","",'Entrée des données'!B28)</f>
        <v>Hanna Modèle 1</v>
      </c>
      <c r="H14" s="55">
        <v>8</v>
      </c>
      <c r="I14" s="55">
        <v>0</v>
      </c>
      <c r="J14" s="55">
        <v>0</v>
      </c>
      <c r="K14" s="55">
        <v>1</v>
      </c>
      <c r="L14" s="55">
        <v>1</v>
      </c>
      <c r="M14" s="55">
        <v>1</v>
      </c>
      <c r="N14" s="55">
        <v>0</v>
      </c>
      <c r="O14" s="55">
        <v>0</v>
      </c>
      <c r="P14" s="55">
        <v>0</v>
      </c>
      <c r="Q14" s="55">
        <v>1</v>
      </c>
      <c r="R14" s="55">
        <v>1</v>
      </c>
      <c r="S14" s="55">
        <v>2</v>
      </c>
      <c r="T14" s="114">
        <f>IF('Entrée des données'!B28="","",SUM(H14:S14))</f>
        <v>15</v>
      </c>
      <c r="U14" s="115">
        <f>IF('Entrée des données'!B28="","",IF(T14&lt;$I$6,3, IF(T14&lt;$I$7,2,1)))</f>
        <v>1</v>
      </c>
      <c r="V14" s="1"/>
    </row>
    <row r="15" spans="2:22" ht="21" customHeight="1" x14ac:dyDescent="0.2">
      <c r="B15" s="2" t="s">
        <v>15</v>
      </c>
      <c r="C15" s="1"/>
      <c r="D15" s="1"/>
      <c r="E15" s="61"/>
      <c r="G15" s="27" t="str">
        <f>IF('Entrée des données'!B29="","",'Entrée des données'!B29)</f>
        <v/>
      </c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114" t="str">
        <f>IF('Entrée des données'!B29="","",SUM(H15:S15))</f>
        <v/>
      </c>
      <c r="U15" s="116" t="str">
        <f>IF('Entrée des données'!B29="","",IF(T15&lt;$I$6,3, IF(T15&lt;$I$7,2,1)))</f>
        <v/>
      </c>
    </row>
    <row r="16" spans="2:22" ht="21" customHeight="1" x14ac:dyDescent="0.2">
      <c r="B16" s="2"/>
      <c r="C16" s="1"/>
      <c r="D16" s="1"/>
      <c r="E16" s="61"/>
      <c r="G16" s="27" t="str">
        <f>IF('Entrée des données'!B30="","",'Entrée des données'!B30)</f>
        <v/>
      </c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114" t="str">
        <f>IF('Entrée des données'!B30="","",SUM(H16:S16))</f>
        <v/>
      </c>
      <c r="U16" s="116" t="str">
        <f>IF('Entrée des données'!B30="","",IF(T16&lt;$I$6,3, IF(T16&lt;$I$7,2,1)))</f>
        <v/>
      </c>
    </row>
    <row r="17" spans="2:21" ht="21" customHeight="1" x14ac:dyDescent="0.2">
      <c r="B17" s="41" t="s">
        <v>26</v>
      </c>
      <c r="C17" s="43"/>
      <c r="D17" s="43"/>
      <c r="E17" s="62"/>
      <c r="G17" s="27" t="str">
        <f>IF('Entrée des données'!B31="","",'Entrée des données'!B31)</f>
        <v/>
      </c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114" t="str">
        <f>IF('Entrée des données'!B31="","",SUM(H17:S17))</f>
        <v/>
      </c>
      <c r="U17" s="116" t="str">
        <f>IF('Entrée des données'!B31="","",IF(T17&lt;$I$6,3, IF(T17&lt;$I$7,2,1)))</f>
        <v/>
      </c>
    </row>
    <row r="18" spans="2:21" ht="15" customHeight="1" x14ac:dyDescent="0.2">
      <c r="B18" s="103" t="s">
        <v>45</v>
      </c>
      <c r="C18" s="104"/>
      <c r="D18" s="104"/>
      <c r="E18" s="105"/>
      <c r="F18" s="24"/>
      <c r="G18" s="27" t="str">
        <f>IF('Entrée des données'!B32="","",'Entrée des données'!B32)</f>
        <v/>
      </c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114" t="str">
        <f>IF('Entrée des données'!B32="","",SUM(H18:S18))</f>
        <v/>
      </c>
      <c r="U18" s="116" t="str">
        <f>IF('Entrée des données'!B32="","",IF(T18&lt;$I$6,3, IF(T18&lt;$I$7,2,1)))</f>
        <v/>
      </c>
    </row>
    <row r="19" spans="2:21" ht="21" customHeight="1" x14ac:dyDescent="0.2">
      <c r="B19" s="103"/>
      <c r="C19" s="104"/>
      <c r="D19" s="104"/>
      <c r="E19" s="105"/>
      <c r="F19" s="24"/>
      <c r="G19" s="27" t="str">
        <f>IF('Entrée des données'!B33="","",'Entrée des données'!B33)</f>
        <v/>
      </c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114" t="str">
        <f>IF('Entrée des données'!B33="","",SUM(H19:S19))</f>
        <v/>
      </c>
      <c r="U19" s="116" t="str">
        <f>IF('Entrée des données'!B33="","",IF(T19&lt;$I$6,3, IF(T19&lt;$I$7,2,1)))</f>
        <v/>
      </c>
    </row>
    <row r="20" spans="2:21" ht="21" customHeight="1" x14ac:dyDescent="0.2">
      <c r="B20" s="103"/>
      <c r="C20" s="104"/>
      <c r="D20" s="104"/>
      <c r="E20" s="105"/>
      <c r="F20" s="24"/>
      <c r="G20" s="27" t="str">
        <f>IF('Entrée des données'!B34="","",'Entrée des données'!B34)</f>
        <v/>
      </c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114" t="str">
        <f>IF('Entrée des données'!B34="","",SUM(H20:S20))</f>
        <v/>
      </c>
      <c r="U20" s="116" t="str">
        <f>IF('Entrée des données'!B34="","",IF(T20&lt;$I$6,3, IF(T20&lt;$I$7,2,1)))</f>
        <v/>
      </c>
    </row>
    <row r="21" spans="2:21" ht="25.9" customHeight="1" x14ac:dyDescent="0.2">
      <c r="B21" s="106"/>
      <c r="C21" s="107"/>
      <c r="D21" s="107"/>
      <c r="E21" s="108"/>
      <c r="F21" s="24"/>
      <c r="G21" s="27" t="str">
        <f>IF('Entrée des données'!B35="","",'Entrée des données'!B35)</f>
        <v/>
      </c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114" t="str">
        <f>IF('Entrée des données'!B35="","",SUM(H21:S21))</f>
        <v/>
      </c>
      <c r="U21" s="116" t="str">
        <f>IF('Entrée des données'!B35="","",IF(T21&lt;$I$6,3, IF(T21&lt;$I$7,2,1)))</f>
        <v/>
      </c>
    </row>
    <row r="22" spans="2:21" ht="31.5" customHeight="1" x14ac:dyDescent="0.2">
      <c r="B22" s="24"/>
      <c r="C22" s="24"/>
      <c r="D22" s="24"/>
      <c r="E22" s="24"/>
      <c r="F22" s="24"/>
      <c r="G22" s="27" t="str">
        <f>IF('Entrée des données'!B36="","",'Entrée des données'!B36)</f>
        <v/>
      </c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114" t="str">
        <f>IF('Entrée des données'!B36="","",SUM(H22:S22))</f>
        <v/>
      </c>
      <c r="U22" s="116" t="str">
        <f>IF('Entrée des données'!B36="","",IF(T22&lt;$I$6,3, IF(T22&lt;$I$7,2,1)))</f>
        <v/>
      </c>
    </row>
    <row r="23" spans="2:21" ht="29.25" customHeight="1" thickBot="1" x14ac:dyDescent="0.25">
      <c r="C23" s="45" t="s">
        <v>34</v>
      </c>
      <c r="D23" s="44" t="s">
        <v>18</v>
      </c>
      <c r="E23" s="39"/>
      <c r="G23" s="27" t="str">
        <f>IF('Entrée des données'!B37="","",'Entrée des données'!B37)</f>
        <v/>
      </c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114" t="str">
        <f>IF('Entrée des données'!B37="","",SUM(H23:S23))</f>
        <v/>
      </c>
      <c r="U23" s="116" t="str">
        <f>IF('Entrée des données'!B37="","",IF(T23&lt;$I$6,3, IF(T23&lt;$I$7,2,1)))</f>
        <v/>
      </c>
    </row>
    <row r="24" spans="2:21" ht="21" customHeight="1" thickBot="1" x14ac:dyDescent="0.25">
      <c r="B24" s="46" t="s">
        <v>16</v>
      </c>
      <c r="C24" s="50">
        <v>1</v>
      </c>
      <c r="D24" s="19">
        <f>1-C24</f>
        <v>0</v>
      </c>
      <c r="E24" s="14"/>
      <c r="G24" s="27" t="str">
        <f>IF('Entrée des données'!B38="","",'Entrée des données'!B38)</f>
        <v/>
      </c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114" t="str">
        <f>IF('Entrée des données'!B38="","",SUM(H24:S24))</f>
        <v/>
      </c>
      <c r="U24" s="116" t="str">
        <f>IF('Entrée des données'!B38="","",IF(T24&lt;$I$6,3, IF(T24&lt;$I$7,2,1)))</f>
        <v/>
      </c>
    </row>
    <row r="25" spans="2:21" ht="13.5" thickBot="1" x14ac:dyDescent="0.25">
      <c r="B25" s="3"/>
      <c r="G25" s="27" t="str">
        <f>IF('Entrée des données'!B39="","",'Entrée des données'!B39)</f>
        <v/>
      </c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114" t="str">
        <f>IF('Entrée des données'!B39="","",SUM(H25:S25))</f>
        <v/>
      </c>
      <c r="U25" s="116" t="str">
        <f>IF('Entrée des données'!B39="","",IF(T25&lt;$I$6,3, IF(T25&lt;$I$7,2,1)))</f>
        <v/>
      </c>
    </row>
    <row r="26" spans="2:21" ht="21" customHeight="1" thickBot="1" x14ac:dyDescent="0.25">
      <c r="B26" s="46" t="s">
        <v>19</v>
      </c>
      <c r="C26" s="18"/>
      <c r="D26" s="19"/>
      <c r="E26" s="14"/>
      <c r="G26" s="27" t="str">
        <f>IF('Entrée des données'!B40="","",'Entrée des données'!B40)</f>
        <v/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114" t="str">
        <f>IF('Entrée des données'!B40="","",SUM(H26:S26))</f>
        <v/>
      </c>
      <c r="U26" s="116" t="str">
        <f>IF('Entrée des données'!B40="","",IF(T26&lt;$I$6,3, IF(T26&lt;$I$7,2,1)))</f>
        <v/>
      </c>
    </row>
    <row r="27" spans="2:21" ht="30" customHeight="1" x14ac:dyDescent="0.25">
      <c r="B27" s="85" t="s">
        <v>20</v>
      </c>
      <c r="C27" s="40" t="s">
        <v>21</v>
      </c>
      <c r="D27" s="4" t="s">
        <v>22</v>
      </c>
      <c r="E27" s="4" t="s">
        <v>41</v>
      </c>
      <c r="G27" s="2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114" t="str">
        <f>IF('Entrée des données'!B41="","",SUM(H27:S27))</f>
        <v/>
      </c>
      <c r="U27" s="116" t="str">
        <f>IF('Entrée des données'!B41="","",IF(T27&lt;$I$6,3, IF(T27&lt;$I$7,2,1)))</f>
        <v/>
      </c>
    </row>
    <row r="28" spans="2:21" ht="16.5" customHeight="1" x14ac:dyDescent="0.2">
      <c r="B28" s="51" t="s">
        <v>17</v>
      </c>
      <c r="C28" s="52">
        <v>37987</v>
      </c>
      <c r="D28" s="53">
        <v>43167</v>
      </c>
      <c r="E28" s="81">
        <f>IF('Entrée des données'!B28="","",ROUND((U14*'Entrée des données'!$C$24+$D$24*'5) Optionel - Evaluation EBF'!H4),0))</f>
        <v>1</v>
      </c>
      <c r="G28" s="2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114" t="str">
        <f>IF('Entrée des données'!B42="","",SUM(H28:S28))</f>
        <v/>
      </c>
      <c r="U28" s="116" t="str">
        <f>IF('Entrée des données'!B42="","",IF(T28&lt;$I$6,3, IF(T28&lt;$I$7,2,1)))</f>
        <v/>
      </c>
    </row>
    <row r="29" spans="2:21" ht="16.5" customHeight="1" x14ac:dyDescent="0.2">
      <c r="B29" s="52"/>
      <c r="C29" s="52"/>
      <c r="D29" s="53"/>
      <c r="E29" s="82" t="str">
        <f>IF('Entrée des données'!B29="","",ROUND((U15*'Entrée des données'!$C$24+$D$24*'5) Optionel - Evaluation EBF'!H5),0))</f>
        <v/>
      </c>
      <c r="G29" s="2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114" t="str">
        <f>IF('Entrée des données'!B43="","",SUM(H29:S29))</f>
        <v/>
      </c>
      <c r="U29" s="116" t="str">
        <f>IF('Entrée des données'!B43="","",IF(T29&lt;$I$6,3, IF(T29&lt;$I$7,2,1)))</f>
        <v/>
      </c>
    </row>
    <row r="30" spans="2:21" ht="16.5" customHeight="1" x14ac:dyDescent="0.2">
      <c r="B30" s="52"/>
      <c r="C30" s="52"/>
      <c r="D30" s="53"/>
      <c r="E30" s="82" t="str">
        <f>IF('Entrée des données'!B30="","",ROUND((U16*'Entrée des données'!$C$24+$D$24*'5) Optionel - Evaluation EBF'!H6),0))</f>
        <v/>
      </c>
      <c r="G30" s="2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114" t="str">
        <f>IF('Entrée des données'!B44="","",SUM(H30:S30))</f>
        <v/>
      </c>
      <c r="U30" s="116" t="str">
        <f>IF('Entrée des données'!B44="","",IF(T30&lt;$I$6,3, IF(T30&lt;$I$7,2,1)))</f>
        <v/>
      </c>
    </row>
    <row r="31" spans="2:21" ht="16.5" customHeight="1" x14ac:dyDescent="0.2">
      <c r="B31" s="52"/>
      <c r="C31" s="52"/>
      <c r="D31" s="53"/>
      <c r="E31" s="82" t="str">
        <f>IF('Entrée des données'!B31="","",ROUND((U17*'Entrée des données'!$C$24+$D$24*'5) Optionel - Evaluation EBF'!H7),0))</f>
        <v/>
      </c>
      <c r="F31" s="13"/>
      <c r="G31" s="2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114" t="str">
        <f>IF('Entrée des données'!B45="","",SUM(H31:S31))</f>
        <v/>
      </c>
      <c r="U31" s="116" t="str">
        <f>IF('Entrée des données'!B45="","",IF(T31&lt;$I$6,3, IF(T31&lt;$I$7,2,1)))</f>
        <v/>
      </c>
    </row>
    <row r="32" spans="2:21" ht="16.5" customHeight="1" x14ac:dyDescent="0.2">
      <c r="B32" s="52"/>
      <c r="C32" s="52"/>
      <c r="D32" s="53"/>
      <c r="E32" s="82" t="str">
        <f>IF('Entrée des données'!B32="","",ROUND((U18*'Entrée des données'!$C$24+$D$24*'5) Optionel - Evaluation EBF'!H8),0))</f>
        <v/>
      </c>
      <c r="G32" s="2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114" t="str">
        <f>IF('Entrée des données'!B46="","",SUM(H32:S32))</f>
        <v/>
      </c>
      <c r="U32" s="116" t="str">
        <f>IF('Entrée des données'!B46="","",IF(T32&lt;$I$6,3, IF(T32&lt;$I$7,2,1)))</f>
        <v/>
      </c>
    </row>
    <row r="33" spans="2:21" ht="16.5" customHeight="1" x14ac:dyDescent="0.2">
      <c r="B33" s="52"/>
      <c r="C33" s="52"/>
      <c r="D33" s="53"/>
      <c r="E33" s="82" t="str">
        <f>IF('Entrée des données'!B33="","",ROUND((U19*'Entrée des données'!$C$24+$D$24*'5) Optionel - Evaluation EBF'!H9),0))</f>
        <v/>
      </c>
      <c r="G33" s="27" t="str">
        <f>IF('Entrée des données'!B41="","",'Entrée des données'!B41)</f>
        <v/>
      </c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114" t="str">
        <f>IF('Entrée des données'!B47="","",SUM(H33:S33))</f>
        <v/>
      </c>
      <c r="U33" s="116" t="str">
        <f>IF('Entrée des données'!B47="","",IF(T33&lt;$I$6,3, IF(T33&lt;$I$7,2,1)))</f>
        <v/>
      </c>
    </row>
    <row r="34" spans="2:21" ht="16.5" customHeight="1" x14ac:dyDescent="0.2">
      <c r="B34" s="52"/>
      <c r="C34" s="52"/>
      <c r="D34" s="53"/>
      <c r="E34" s="82" t="str">
        <f>IF('Entrée des données'!B34="","",ROUND((U20*'Entrée des données'!$C$24+$D$24*'5) Optionel - Evaluation EBF'!H10),0))</f>
        <v/>
      </c>
      <c r="G34" s="27" t="str">
        <f>IF('Entrée des données'!B42="","",'Entrée des données'!B42)</f>
        <v/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114" t="str">
        <f>IF('Entrée des données'!B48="","",SUM(H34:S34))</f>
        <v/>
      </c>
      <c r="U34" s="116" t="str">
        <f>IF('Entrée des données'!B48="","",IF(T34&lt;$I$6,3, IF(T34&lt;$I$7,2,1)))</f>
        <v/>
      </c>
    </row>
    <row r="35" spans="2:21" ht="16.5" customHeight="1" x14ac:dyDescent="0.2">
      <c r="B35" s="52"/>
      <c r="C35" s="52"/>
      <c r="D35" s="53"/>
      <c r="E35" s="82" t="str">
        <f>IF('Entrée des données'!B35="","",ROUND((U21*'Entrée des données'!$C$24+$D$24*'5) Optionel - Evaluation EBF'!H11),0))</f>
        <v/>
      </c>
      <c r="G35" s="27" t="str">
        <f>IF('Entrée des données'!B43="","",'Entrée des données'!B43)</f>
        <v/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114" t="str">
        <f>IF('Entrée des données'!B49="","",SUM(H35:S35))</f>
        <v/>
      </c>
      <c r="U35" s="116" t="str">
        <f>IF('Entrée des données'!B49="","",IF(T35&lt;$I$6,3, IF(T35&lt;$I$7,2,1)))</f>
        <v/>
      </c>
    </row>
    <row r="36" spans="2:21" ht="16.5" customHeight="1" x14ac:dyDescent="0.2">
      <c r="B36" s="52"/>
      <c r="C36" s="52"/>
      <c r="D36" s="53"/>
      <c r="E36" s="82" t="str">
        <f>IF('Entrée des données'!B36="","",ROUND((U22*'Entrée des données'!$C$24+$D$24*'5) Optionel - Evaluation EBF'!H12),0))</f>
        <v/>
      </c>
      <c r="G36" s="27" t="str">
        <f>IF('Entrée des données'!B44="","",'Entrée des données'!B44)</f>
        <v/>
      </c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114" t="str">
        <f>IF('Entrée des données'!B50="","",SUM(H36:S36))</f>
        <v/>
      </c>
      <c r="U36" s="116" t="str">
        <f>IF('Entrée des données'!B50="","",IF(T36&lt;$I$6,3, IF(T36&lt;$I$7,2,1)))</f>
        <v/>
      </c>
    </row>
    <row r="37" spans="2:21" ht="16.5" customHeight="1" x14ac:dyDescent="0.2">
      <c r="B37" s="52"/>
      <c r="C37" s="52"/>
      <c r="D37" s="53"/>
      <c r="E37" s="82" t="str">
        <f>IF('Entrée des données'!B37="","",ROUND((U23*'Entrée des données'!$C$24+$D$24*'5) Optionel - Evaluation EBF'!H13),0))</f>
        <v/>
      </c>
      <c r="G37" s="2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114" t="str">
        <f>IF('Entrée des données'!B51="","",SUM(H37:S37))</f>
        <v/>
      </c>
      <c r="U37" s="116" t="str">
        <f>IF('Entrée des données'!B51="","",IF(T37&lt;$I$6,3, IF(T37&lt;$I$7,2,1)))</f>
        <v/>
      </c>
    </row>
    <row r="38" spans="2:21" ht="16.5" customHeight="1" x14ac:dyDescent="0.2">
      <c r="B38" s="52"/>
      <c r="C38" s="52"/>
      <c r="D38" s="53"/>
      <c r="E38" s="82" t="str">
        <f>IF('Entrée des données'!B38="","",ROUND((U24*'Entrée des données'!$C$24+$D$24*'5) Optionel - Evaluation EBF'!H14),0))</f>
        <v/>
      </c>
      <c r="G38" s="27" t="str">
        <f>IF('Entrée des données'!B45="","",'Entrée des données'!B45)</f>
        <v/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114" t="str">
        <f>IF('Entrée des données'!B52="","",SUM(H38:S38))</f>
        <v/>
      </c>
      <c r="U38" s="116" t="str">
        <f>IF('Entrée des données'!B52="","",IF(T38&lt;$I$6,3, IF(T38&lt;$I$7,2,1)))</f>
        <v/>
      </c>
    </row>
    <row r="39" spans="2:21" ht="16.5" customHeight="1" x14ac:dyDescent="0.2">
      <c r="B39" s="52"/>
      <c r="C39" s="52"/>
      <c r="D39" s="53"/>
      <c r="E39" s="82" t="str">
        <f>IF('Entrée des données'!B39="","",ROUND((U25*'Entrée des données'!$C$24+$D$24*'5) Optionel - Evaluation EBF'!H15),0))</f>
        <v/>
      </c>
      <c r="G39" s="27" t="str">
        <f>IF('Entrée des données'!B46="","",'Entrée des données'!B46)</f>
        <v/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114" t="str">
        <f>IF('Entrée des données'!B53="","",SUM(H39:S39))</f>
        <v/>
      </c>
      <c r="U39" s="116" t="str">
        <f>IF('Entrée des données'!B53="","",IF(T39&lt;$I$6,3, IF(T39&lt;$I$7,2,1)))</f>
        <v/>
      </c>
    </row>
    <row r="40" spans="2:21" ht="16.5" customHeight="1" x14ac:dyDescent="0.2">
      <c r="B40" s="52"/>
      <c r="C40" s="52"/>
      <c r="D40" s="53"/>
      <c r="E40" s="82" t="str">
        <f>IF('Entrée des données'!B40="","",ROUND((U26*'Entrée des données'!$C$24+$D$24*'5) Optionel - Evaluation EBF'!H16),0))</f>
        <v/>
      </c>
      <c r="G40" s="27" t="str">
        <f>IF('Entrée des données'!B47="","",'Entrée des données'!B47)</f>
        <v/>
      </c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114" t="str">
        <f>IF('Entrée des données'!B54="","",SUM(H40:S40))</f>
        <v/>
      </c>
      <c r="U40" s="116" t="str">
        <f>IF('Entrée des données'!B54="","",IF(T40&lt;$I$6,3, IF(T40&lt;$I$7,2,1)))</f>
        <v/>
      </c>
    </row>
    <row r="41" spans="2:21" ht="16.5" customHeight="1" x14ac:dyDescent="0.2">
      <c r="B41" s="52"/>
      <c r="C41" s="52"/>
      <c r="D41" s="53"/>
      <c r="E41" s="82" t="str">
        <f>IF('Entrée des données'!B41="","",ROUND((U33*'Entrée des données'!$C$24+$D$24*'5) Optionel - Evaluation EBF'!H17),0))</f>
        <v/>
      </c>
      <c r="G41" s="27" t="str">
        <f>IF('Entrée des données'!B48="","",'Entrée des données'!B48)</f>
        <v/>
      </c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114" t="str">
        <f>IF('Entrée des données'!B55="","",SUM(H41:S41))</f>
        <v/>
      </c>
      <c r="U41" s="116" t="str">
        <f>IF('Entrée des données'!B55="","",IF(T41&lt;$I$6,3, IF(T41&lt;$I$7,2,1)))</f>
        <v/>
      </c>
    </row>
    <row r="42" spans="2:21" ht="16.5" customHeight="1" x14ac:dyDescent="0.2">
      <c r="B42" s="52"/>
      <c r="C42" s="52"/>
      <c r="D42" s="53"/>
      <c r="E42" s="82" t="str">
        <f>IF('Entrée des données'!B42="","",ROUND((U34*'Entrée des données'!$C$24+$D$24*'5) Optionel - Evaluation EBF'!H18),0))</f>
        <v/>
      </c>
      <c r="G42" s="27" t="str">
        <f>IF('Entrée des données'!B49="","",'Entrée des données'!B49)</f>
        <v/>
      </c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114" t="str">
        <f>IF('Entrée des données'!B56="","",SUM(H42:S42))</f>
        <v/>
      </c>
      <c r="U42" s="116" t="str">
        <f>IF('Entrée des données'!B56="","",IF(T42&lt;$I$6,3, IF(T42&lt;$I$7,2,1)))</f>
        <v/>
      </c>
    </row>
    <row r="43" spans="2:21" ht="16.5" customHeight="1" x14ac:dyDescent="0.2">
      <c r="B43" s="52"/>
      <c r="C43" s="52"/>
      <c r="D43" s="53"/>
      <c r="E43" s="82" t="str">
        <f>IF('Entrée des données'!B43="","",ROUND((U35*'Entrée des données'!$C$24+$D$24*'5) Optionel - Evaluation EBF'!H19),0))</f>
        <v/>
      </c>
      <c r="G43" s="27" t="str">
        <f>IF('Entrée des données'!B50="","",'Entrée des données'!B50)</f>
        <v/>
      </c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114" t="str">
        <f>IF('Entrée des données'!B57="","",SUM(H43:S43))</f>
        <v/>
      </c>
      <c r="U43" s="116" t="str">
        <f>IF('Entrée des données'!B57="","",IF(T43&lt;$I$6,3, IF(T43&lt;$I$7,2,1)))</f>
        <v/>
      </c>
    </row>
    <row r="44" spans="2:21" ht="16.5" customHeight="1" x14ac:dyDescent="0.2">
      <c r="B44" s="52"/>
      <c r="C44" s="52"/>
      <c r="D44" s="53"/>
      <c r="E44" s="82" t="str">
        <f>IF('Entrée des données'!B44="","",ROUND((U36*'Entrée des données'!$C$24+$D$24*'5) Optionel - Evaluation EBF'!H20),0))</f>
        <v/>
      </c>
      <c r="G44" s="17" t="str">
        <f>IF('Entrée des données'!B51="","",'Entrée des données'!B51)</f>
        <v/>
      </c>
      <c r="T44" s="92" t="str">
        <f>IF('Entrée des données'!B58="","",SUM(H44:S44))</f>
        <v/>
      </c>
      <c r="U44" s="16" t="str">
        <f>IF('Entrée des données'!B51="","",IF(T44&lt;$I$6,1, IF(T44&lt;$I$7,2,3)))</f>
        <v/>
      </c>
    </row>
    <row r="45" spans="2:21" ht="16.5" customHeight="1" x14ac:dyDescent="0.2">
      <c r="B45" s="52"/>
      <c r="C45" s="52"/>
      <c r="D45" s="53"/>
      <c r="E45" s="82" t="str">
        <f>IF('Entrée des données'!B45="","",ROUND((U38*'Entrée des données'!$C$24+$D$24*'5) Optionel - Evaluation EBF'!H21),0))</f>
        <v/>
      </c>
      <c r="G45" s="17" t="str">
        <f>IF('Entrée des données'!B52="","",'Entrée des données'!B52)</f>
        <v/>
      </c>
      <c r="T45" s="92" t="str">
        <f>IF('Entrée des données'!B59="","",SUM(H45:S45))</f>
        <v/>
      </c>
      <c r="U45" s="16" t="str">
        <f>IF('Entrée des données'!B52="","",IF(T45&lt;$I$6,1, IF(T45&lt;$I$7,2,3)))</f>
        <v/>
      </c>
    </row>
    <row r="46" spans="2:21" ht="16.5" customHeight="1" x14ac:dyDescent="0.2">
      <c r="B46" s="52"/>
      <c r="C46" s="52"/>
      <c r="D46" s="53"/>
      <c r="E46" s="82" t="str">
        <f>IF('Entrée des données'!B46="","",ROUND((U39*'Entrée des données'!$C$24+$D$24*'5) Optionel - Evaluation EBF'!H22),0))</f>
        <v/>
      </c>
      <c r="G46" s="17" t="str">
        <f>IF('Entrée des données'!B53="","",'Entrée des données'!B53)</f>
        <v/>
      </c>
      <c r="T46" s="92" t="str">
        <f>IF('Entrée des données'!B60="","",SUM(H46:S46))</f>
        <v/>
      </c>
      <c r="U46" s="16" t="str">
        <f>IF('Entrée des données'!B53="","",IF(T46&lt;$I$6,1, IF(T46&lt;$I$7,2,3)))</f>
        <v/>
      </c>
    </row>
    <row r="47" spans="2:21" ht="16.5" customHeight="1" x14ac:dyDescent="0.2">
      <c r="B47" s="52"/>
      <c r="C47" s="52"/>
      <c r="D47" s="53"/>
      <c r="E47" s="82" t="str">
        <f>IF('Entrée des données'!B47="","",ROUND((U40*'Entrée des données'!$C$24+$D$24*'5) Optionel - Evaluation EBF'!H23),0))</f>
        <v/>
      </c>
      <c r="G47" s="17" t="str">
        <f>IF('Entrée des données'!B54="","",'Entrée des données'!B54)</f>
        <v/>
      </c>
      <c r="T47" s="92" t="str">
        <f>IF('Entrée des données'!B61="","",SUM(H47:S47))</f>
        <v/>
      </c>
      <c r="U47" s="16" t="str">
        <f>IF('Entrée des données'!B54="","",IF(T47&lt;$I$6,1, IF(T47&lt;$I$7,2,3)))</f>
        <v/>
      </c>
    </row>
    <row r="48" spans="2:21" ht="16.5" customHeight="1" x14ac:dyDescent="0.2">
      <c r="B48" s="52"/>
      <c r="C48" s="52"/>
      <c r="D48" s="53"/>
      <c r="E48" s="82" t="str">
        <f>IF('Entrée des données'!B48="","",ROUND((U41*'Entrée des données'!$C$24+$D$24*'5) Optionel - Evaluation EBF'!H24),0))</f>
        <v/>
      </c>
      <c r="G48" s="17" t="str">
        <f>IF('Entrée des données'!B55="","",'Entrée des données'!B55)</f>
        <v/>
      </c>
      <c r="T48" s="92" t="str">
        <f>IF('Entrée des données'!B62="","",SUM(H48:S48))</f>
        <v/>
      </c>
      <c r="U48" s="16" t="str">
        <f>IF('Entrée des données'!B55="","",IF(T48&lt;$I$6,1, IF(T48&lt;$I$7,2,3)))</f>
        <v/>
      </c>
    </row>
    <row r="49" spans="2:21" ht="16.5" customHeight="1" x14ac:dyDescent="0.2">
      <c r="B49" s="52"/>
      <c r="C49" s="52"/>
      <c r="D49" s="53"/>
      <c r="E49" s="82" t="str">
        <f>IF('Entrée des données'!B49="","",ROUND((U42*'Entrée des données'!$C$24+$D$24*'5) Optionel - Evaluation EBF'!H25),0))</f>
        <v/>
      </c>
      <c r="G49" s="17"/>
      <c r="T49" s="92" t="str">
        <f>IF('Entrée des données'!B63="","",SUM(H49:S49))</f>
        <v/>
      </c>
      <c r="U49" s="16" t="str">
        <f>IF('Entrée des données'!B56="","",IF(T49&lt;$I$6,1, IF(T49&lt;$I$7,2,3)))</f>
        <v/>
      </c>
    </row>
    <row r="50" spans="2:21" ht="16.5" customHeight="1" x14ac:dyDescent="0.2">
      <c r="B50" s="52"/>
      <c r="C50" s="52"/>
      <c r="D50" s="53"/>
      <c r="E50" s="82" t="str">
        <f>IF('Entrée des données'!B50="","",ROUND((U43*'Entrée des données'!$C$24+$D$24*'5) Optionel - Evaluation EBF'!H26),0))</f>
        <v/>
      </c>
      <c r="G50" s="17" t="str">
        <f>IF('Entrée des données'!B57="","",'Entrée des données'!B57)</f>
        <v/>
      </c>
      <c r="T50" s="92" t="str">
        <f>IF('Entrée des données'!B64="","",SUM(H50:S50))</f>
        <v/>
      </c>
      <c r="U50" s="16" t="str">
        <f>IF('Entrée des données'!B57="","",IF(T50&lt;$I$6,1, IF(T50&lt;$I$7,2,3)))</f>
        <v/>
      </c>
    </row>
    <row r="51" spans="2:21" ht="16.5" customHeight="1" x14ac:dyDescent="0.2">
      <c r="B51" s="52"/>
      <c r="C51" s="52"/>
      <c r="D51" s="53"/>
      <c r="E51" s="82" t="str">
        <f>IF('Entrée des données'!B51="","",ROUND((U44*'Entrée des données'!$C$24+$D$24*'5) Optionel - Evaluation EBF'!H27),0))</f>
        <v/>
      </c>
      <c r="T51" s="93"/>
    </row>
    <row r="52" spans="2:21" ht="16.5" customHeight="1" x14ac:dyDescent="0.2">
      <c r="B52" s="52"/>
      <c r="C52" s="52"/>
      <c r="D52" s="53"/>
      <c r="E52" s="82" t="str">
        <f>IF('Entrée des données'!B52="","",ROUND((U45*'Entrée des données'!$C$24+$D$24*'5) Optionel - Evaluation EBF'!H28),0))</f>
        <v/>
      </c>
    </row>
    <row r="53" spans="2:21" ht="16.5" customHeight="1" x14ac:dyDescent="0.2">
      <c r="B53" s="52"/>
      <c r="C53" s="52"/>
      <c r="D53" s="53"/>
      <c r="E53" s="82" t="str">
        <f>IF('Entrée des données'!B53="","",ROUND((U46*'Entrée des données'!$C$24+$D$24*'5) Optionel - Evaluation EBF'!H29),0))</f>
        <v/>
      </c>
    </row>
    <row r="54" spans="2:21" ht="16.5" customHeight="1" x14ac:dyDescent="0.2">
      <c r="B54" s="52"/>
      <c r="C54" s="52"/>
      <c r="D54" s="53"/>
      <c r="E54" s="82" t="str">
        <f>IF('Entrée des données'!B54="","",ROUND((U47*'Entrée des données'!$C$24+$D$24*'5) Optionel - Evaluation EBF'!H30),0))</f>
        <v/>
      </c>
    </row>
    <row r="55" spans="2:21" ht="16.5" customHeight="1" x14ac:dyDescent="0.2">
      <c r="B55" s="52"/>
      <c r="C55" s="52"/>
      <c r="D55" s="53"/>
      <c r="E55" s="82" t="str">
        <f>IF('Entrée des données'!B55="","",ROUND((U48*'Entrée des données'!$C$24+$D$24*'5) Optionel - Evaluation EBF'!H31),0))</f>
        <v/>
      </c>
    </row>
    <row r="56" spans="2:21" ht="16.5" customHeight="1" x14ac:dyDescent="0.2">
      <c r="B56" s="52"/>
      <c r="C56" s="52"/>
      <c r="D56" s="53"/>
      <c r="E56" s="82" t="str">
        <f>IF('Entrée des données'!B56="","",ROUND((U49*'Entrée des données'!$C$24+$D$24*'5) Optionel - Evaluation EBF'!H32),0))</f>
        <v/>
      </c>
    </row>
    <row r="57" spans="2:21" ht="16.5" customHeight="1" x14ac:dyDescent="0.2">
      <c r="B57" s="52"/>
      <c r="C57" s="52"/>
      <c r="D57" s="53"/>
      <c r="E57" s="82" t="str">
        <f>IF('Entrée des données'!B57="","",ROUND((U50*'Entrée des données'!$C$24+$D$24*'5) Optionel - Evaluation EBF'!H33),0))</f>
        <v/>
      </c>
    </row>
  </sheetData>
  <sheetProtection algorithmName="SHA-512" hashValue="l1AYZlIZ37isLG7iVVwZpZboAn08XGFFTBuceTTJL6yX2CKBtstNjYzw3z4puCDDszrGb6NB6wCQQonvsAS95A==" saltValue="z2QdofA9kb/JwSTKDNHT3Q==" spinCount="100000" sheet="1" selectLockedCells="1"/>
  <customSheetViews>
    <customSheetView guid="{635D0301-4E57-40D7-B17E-FAAB852BC88E}" showGridLines="0" topLeftCell="A10">
      <selection activeCell="A18" sqref="A18:D22"/>
      <pageMargins left="0.7" right="0.7" top="0.75" bottom="0.75" header="0.3" footer="0.3"/>
      <pageSetup paperSize="9" orientation="portrait" r:id="rId1"/>
    </customSheetView>
  </customSheetViews>
  <mergeCells count="4">
    <mergeCell ref="B7:E10"/>
    <mergeCell ref="B3:E5"/>
    <mergeCell ref="B18:E21"/>
    <mergeCell ref="G4:K4"/>
  </mergeCells>
  <conditionalFormatting sqref="F31">
    <cfRule type="cellIs" dxfId="2" priority="16" operator="greaterThan">
      <formula>2</formula>
    </cfRule>
  </conditionalFormatting>
  <conditionalFormatting sqref="E24">
    <cfRule type="cellIs" dxfId="1" priority="4" operator="between">
      <formula>1</formula>
      <formula>1</formula>
    </cfRule>
  </conditionalFormatting>
  <conditionalFormatting sqref="E26">
    <cfRule type="cellIs" dxfId="0" priority="1" operator="between">
      <formula>1</formula>
      <formula>1</formula>
    </cfRule>
  </conditionalFormatting>
  <pageMargins left="0.7" right="0.7" top="0.75" bottom="0.75" header="0.3" footer="0.3"/>
  <pageSetup paperSize="9" orientation="portrait" r:id="rId2"/>
  <ignoredErrors>
    <ignoredError sqref="E29:E57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35"/>
  <sheetViews>
    <sheetView showGridLines="0" showRowColHeaders="0" zoomScale="90" zoomScaleNormal="90" workbookViewId="0">
      <selection activeCell="B16" sqref="B16"/>
    </sheetView>
  </sheetViews>
  <sheetFormatPr baseColWidth="10" defaultRowHeight="12.75" x14ac:dyDescent="0.2"/>
  <cols>
    <col min="1" max="1" width="2.7109375" customWidth="1"/>
    <col min="2" max="2" width="76.85546875" customWidth="1"/>
    <col min="4" max="4" width="25.28515625" customWidth="1"/>
    <col min="5" max="5" width="26.28515625" customWidth="1"/>
    <col min="6" max="6" width="18.42578125" bestFit="1" customWidth="1"/>
    <col min="7" max="7" width="8" bestFit="1" customWidth="1"/>
    <col min="10" max="10" width="24.42578125" hidden="1" customWidth="1"/>
    <col min="11" max="11" width="18.42578125" hidden="1" customWidth="1"/>
    <col min="12" max="17" width="0" hidden="1" customWidth="1"/>
  </cols>
  <sheetData>
    <row r="2" spans="2:17" s="76" customFormat="1" ht="17.25" customHeight="1" x14ac:dyDescent="0.2">
      <c r="B2" s="77" t="s">
        <v>37</v>
      </c>
      <c r="D2" s="78" t="s">
        <v>42</v>
      </c>
      <c r="E2" s="79"/>
      <c r="F2" s="79"/>
      <c r="G2" s="79"/>
      <c r="H2" s="79"/>
    </row>
    <row r="3" spans="2:17" ht="33" customHeight="1" thickBot="1" x14ac:dyDescent="0.25">
      <c r="B3" s="112" t="s">
        <v>44</v>
      </c>
      <c r="D3" s="75" t="s">
        <v>20</v>
      </c>
      <c r="E3" s="73" t="s">
        <v>31</v>
      </c>
      <c r="F3" s="73" t="s">
        <v>38</v>
      </c>
      <c r="G3" s="74" t="s">
        <v>25</v>
      </c>
      <c r="H3" s="74" t="s">
        <v>5</v>
      </c>
      <c r="J3" s="20" t="s">
        <v>3</v>
      </c>
      <c r="K3" s="20" t="s">
        <v>4</v>
      </c>
      <c r="L3" s="21" t="s">
        <v>6</v>
      </c>
      <c r="M3" s="21" t="s">
        <v>7</v>
      </c>
      <c r="N3" s="22"/>
      <c r="O3" s="21" t="s">
        <v>8</v>
      </c>
      <c r="P3" s="21" t="s">
        <v>9</v>
      </c>
      <c r="Q3" s="21" t="s">
        <v>10</v>
      </c>
    </row>
    <row r="4" spans="2:17" ht="17.25" customHeight="1" x14ac:dyDescent="0.2">
      <c r="B4" s="112"/>
      <c r="D4" s="89" t="str">
        <f>IF('Entrée des données'!B28="","",'Entrée des données'!B28)</f>
        <v>Hanna Modèle 1</v>
      </c>
      <c r="E4" s="69">
        <v>-13</v>
      </c>
      <c r="F4" s="70">
        <v>13</v>
      </c>
      <c r="G4" s="71">
        <f>E4+F4</f>
        <v>0</v>
      </c>
      <c r="H4" s="72">
        <f>IF(G4&lt;$Q$4,1,IF(G4&gt;$Q$6,3,2))</f>
        <v>1</v>
      </c>
      <c r="J4" s="23">
        <f t="shared" ref="J4:K4" si="0">AVERAGE(E4:E333)</f>
        <v>-7.666666666666667</v>
      </c>
      <c r="K4" s="23">
        <f t="shared" si="0"/>
        <v>12.333333333333334</v>
      </c>
      <c r="L4" s="23">
        <f>SUM(J4:K4)</f>
        <v>4.666666666666667</v>
      </c>
      <c r="M4" s="22">
        <f>STDEVA(G4:G333)</f>
        <v>2.3741907272153604</v>
      </c>
      <c r="N4" s="22"/>
      <c r="O4" s="22">
        <v>1</v>
      </c>
      <c r="P4" s="22" t="s">
        <v>12</v>
      </c>
      <c r="Q4" s="23">
        <f>P5-1</f>
        <v>1.2924759394513066</v>
      </c>
    </row>
    <row r="5" spans="2:17" ht="17.25" customHeight="1" x14ac:dyDescent="0.2">
      <c r="B5" s="112"/>
      <c r="D5" s="90" t="str">
        <f>IF('Entrée des données'!B29="","",'Entrée des données'!B29)</f>
        <v/>
      </c>
      <c r="E5" s="63">
        <v>-2</v>
      </c>
      <c r="F5" s="64">
        <v>15</v>
      </c>
      <c r="G5" s="65">
        <f t="shared" ref="G5:G33" si="1">E5+F5</f>
        <v>13</v>
      </c>
      <c r="H5" s="68">
        <f t="shared" ref="H5:H9" si="2">IF(G5&lt;$Q$4,1,IF(G5&gt;$Q$6,3,2))</f>
        <v>3</v>
      </c>
      <c r="J5" s="22"/>
      <c r="K5" s="22"/>
      <c r="L5" s="22"/>
      <c r="M5" s="22"/>
      <c r="N5" s="22"/>
      <c r="O5" s="22">
        <v>2</v>
      </c>
      <c r="P5" s="23">
        <f>L4-M4</f>
        <v>2.2924759394513066</v>
      </c>
      <c r="Q5" s="23">
        <f>L4+M4</f>
        <v>7.0408573938820274</v>
      </c>
    </row>
    <row r="6" spans="2:17" ht="17.25" customHeight="1" x14ac:dyDescent="0.2">
      <c r="B6" s="112"/>
      <c r="D6" s="90" t="str">
        <f>IF('Entrée des données'!B30="","",'Entrée des données'!B30)</f>
        <v/>
      </c>
      <c r="E6" s="63">
        <v>-8</v>
      </c>
      <c r="F6" s="64">
        <v>9</v>
      </c>
      <c r="G6" s="65">
        <f t="shared" si="1"/>
        <v>1</v>
      </c>
      <c r="H6" s="68">
        <f t="shared" si="2"/>
        <v>1</v>
      </c>
      <c r="J6" s="22"/>
      <c r="K6" s="22"/>
      <c r="L6" s="22"/>
      <c r="M6" s="22"/>
      <c r="N6" s="22"/>
      <c r="O6" s="22">
        <v>3</v>
      </c>
      <c r="P6" s="22" t="s">
        <v>11</v>
      </c>
      <c r="Q6" s="23">
        <f>Q5+1</f>
        <v>8.0408573938820282</v>
      </c>
    </row>
    <row r="7" spans="2:17" ht="17.25" customHeight="1" x14ac:dyDescent="0.2">
      <c r="B7" s="112"/>
      <c r="D7" s="90" t="str">
        <f>IF('Entrée des données'!B31="","",'Entrée des données'!B31)</f>
        <v/>
      </c>
      <c r="E7" s="63"/>
      <c r="F7" s="64"/>
      <c r="G7" s="65">
        <f t="shared" si="1"/>
        <v>0</v>
      </c>
      <c r="H7" s="68">
        <f t="shared" si="2"/>
        <v>1</v>
      </c>
    </row>
    <row r="8" spans="2:17" ht="17.25" customHeight="1" x14ac:dyDescent="0.2">
      <c r="B8" s="112"/>
      <c r="D8" s="90" t="str">
        <f>IF('Entrée des données'!B32="","",'Entrée des données'!B32)</f>
        <v/>
      </c>
      <c r="E8" s="63"/>
      <c r="F8" s="64"/>
      <c r="G8" s="65">
        <f t="shared" si="1"/>
        <v>0</v>
      </c>
      <c r="H8" s="68">
        <f t="shared" si="2"/>
        <v>1</v>
      </c>
    </row>
    <row r="9" spans="2:17" ht="17.25" customHeight="1" x14ac:dyDescent="0.2">
      <c r="B9" s="112"/>
      <c r="D9" s="90" t="str">
        <f>IF('Entrée des données'!B33="","",'Entrée des données'!B33)</f>
        <v/>
      </c>
      <c r="E9" s="63"/>
      <c r="F9" s="64"/>
      <c r="G9" s="65">
        <f t="shared" si="1"/>
        <v>0</v>
      </c>
      <c r="H9" s="68">
        <f t="shared" si="2"/>
        <v>1</v>
      </c>
    </row>
    <row r="10" spans="2:17" ht="17.25" customHeight="1" x14ac:dyDescent="0.2">
      <c r="B10" s="112"/>
      <c r="D10" s="90" t="str">
        <f>IF('Entrée des données'!B34="","",'Entrée des données'!B34)</f>
        <v/>
      </c>
      <c r="E10" s="66"/>
      <c r="F10" s="66"/>
      <c r="G10" s="65">
        <f t="shared" si="1"/>
        <v>0</v>
      </c>
      <c r="H10" s="68">
        <f t="shared" ref="H10:H33" si="3">IF(G10&lt;$Q$4,1,IF(G10&gt;$Q$6,3,2))</f>
        <v>1</v>
      </c>
    </row>
    <row r="11" spans="2:17" ht="17.25" customHeight="1" x14ac:dyDescent="0.2">
      <c r="B11" s="112"/>
      <c r="D11" s="90" t="str">
        <f>IF('Entrée des données'!B35="","",'Entrée des données'!B35)</f>
        <v/>
      </c>
      <c r="E11" s="66"/>
      <c r="F11" s="66"/>
      <c r="G11" s="65">
        <f t="shared" si="1"/>
        <v>0</v>
      </c>
      <c r="H11" s="68">
        <f t="shared" si="3"/>
        <v>1</v>
      </c>
    </row>
    <row r="12" spans="2:17" ht="17.25" customHeight="1" x14ac:dyDescent="0.2">
      <c r="B12" s="112"/>
      <c r="D12" s="90" t="str">
        <f>IF('Entrée des données'!B36="","",'Entrée des données'!B36)</f>
        <v/>
      </c>
      <c r="E12" s="66"/>
      <c r="F12" s="66"/>
      <c r="G12" s="65">
        <f t="shared" si="1"/>
        <v>0</v>
      </c>
      <c r="H12" s="68">
        <f t="shared" si="3"/>
        <v>1</v>
      </c>
    </row>
    <row r="13" spans="2:17" ht="17.25" customHeight="1" x14ac:dyDescent="0.2">
      <c r="B13" s="112"/>
      <c r="D13" s="90" t="str">
        <f>IF('Entrée des données'!B37="","",'Entrée des données'!B37)</f>
        <v/>
      </c>
      <c r="E13" s="66"/>
      <c r="F13" s="66"/>
      <c r="G13" s="65">
        <f t="shared" si="1"/>
        <v>0</v>
      </c>
      <c r="H13" s="68">
        <f t="shared" si="3"/>
        <v>1</v>
      </c>
      <c r="J13" s="1"/>
      <c r="K13" s="1"/>
      <c r="L13" s="1"/>
    </row>
    <row r="14" spans="2:17" ht="17.25" customHeight="1" x14ac:dyDescent="0.2">
      <c r="B14" s="113"/>
      <c r="D14" s="90" t="str">
        <f>IF('Entrée des données'!B38="","",'Entrée des données'!B38)</f>
        <v/>
      </c>
      <c r="E14" s="66"/>
      <c r="F14" s="66"/>
      <c r="G14" s="65">
        <f t="shared" si="1"/>
        <v>0</v>
      </c>
      <c r="H14" s="68">
        <f t="shared" si="3"/>
        <v>1</v>
      </c>
      <c r="J14" s="1"/>
      <c r="K14" s="1"/>
      <c r="L14" s="1"/>
    </row>
    <row r="15" spans="2:17" ht="17.25" customHeight="1" x14ac:dyDescent="0.2">
      <c r="B15" s="9"/>
      <c r="D15" s="90" t="str">
        <f>IF('Entrée des données'!B39="","",'Entrée des données'!B39)</f>
        <v/>
      </c>
      <c r="E15" s="67"/>
      <c r="F15" s="67"/>
      <c r="G15" s="65">
        <f t="shared" si="1"/>
        <v>0</v>
      </c>
      <c r="H15" s="68">
        <f t="shared" si="3"/>
        <v>1</v>
      </c>
      <c r="J15" s="1"/>
      <c r="K15" s="1"/>
      <c r="L15" s="1"/>
    </row>
    <row r="16" spans="2:17" ht="17.25" customHeight="1" x14ac:dyDescent="0.2">
      <c r="B16" s="80" t="s">
        <v>43</v>
      </c>
      <c r="D16" s="90" t="str">
        <f>IF('Entrée des données'!B40="","",'Entrée des données'!B40)</f>
        <v/>
      </c>
      <c r="E16" s="67"/>
      <c r="F16" s="67"/>
      <c r="G16" s="65">
        <f t="shared" si="1"/>
        <v>0</v>
      </c>
      <c r="H16" s="68">
        <f t="shared" si="3"/>
        <v>1</v>
      </c>
      <c r="J16" s="1"/>
      <c r="K16" s="1"/>
      <c r="L16" s="1"/>
    </row>
    <row r="17" spans="2:17" ht="17.25" customHeight="1" x14ac:dyDescent="0.2">
      <c r="B17" s="8" t="s">
        <v>2</v>
      </c>
      <c r="D17" s="90" t="str">
        <f>IF('Entrée des données'!B41="","",'Entrée des données'!B41)</f>
        <v/>
      </c>
      <c r="E17" s="67"/>
      <c r="F17" s="67"/>
      <c r="G17" s="65">
        <f t="shared" si="1"/>
        <v>0</v>
      </c>
      <c r="H17" s="68">
        <f t="shared" si="3"/>
        <v>1</v>
      </c>
      <c r="J17" s="1"/>
      <c r="K17" s="1"/>
      <c r="L17" s="1"/>
      <c r="P17" s="1"/>
      <c r="Q17" s="1"/>
    </row>
    <row r="18" spans="2:17" ht="17.25" customHeight="1" x14ac:dyDescent="0.2">
      <c r="B18" s="10"/>
      <c r="D18" s="90" t="str">
        <f>IF('Entrée des données'!B42="","",'Entrée des données'!B42)</f>
        <v/>
      </c>
      <c r="E18" s="67"/>
      <c r="F18" s="67"/>
      <c r="G18" s="65">
        <f t="shared" si="1"/>
        <v>0</v>
      </c>
      <c r="H18" s="68">
        <f t="shared" si="3"/>
        <v>1</v>
      </c>
      <c r="J18" s="1"/>
      <c r="K18" s="1"/>
      <c r="L18" s="1"/>
      <c r="P18" s="1"/>
      <c r="Q18" s="1"/>
    </row>
    <row r="19" spans="2:17" ht="17.25" customHeight="1" x14ac:dyDescent="0.2">
      <c r="B19" s="11"/>
      <c r="D19" s="90" t="str">
        <f>IF('Entrée des données'!B43="","",'Entrée des données'!B43)</f>
        <v/>
      </c>
      <c r="E19" s="67"/>
      <c r="F19" s="67"/>
      <c r="G19" s="65">
        <f t="shared" si="1"/>
        <v>0</v>
      </c>
      <c r="H19" s="68">
        <f t="shared" si="3"/>
        <v>1</v>
      </c>
      <c r="J19" s="1"/>
      <c r="K19" s="1"/>
      <c r="L19" s="1"/>
      <c r="P19" s="1"/>
      <c r="Q19" s="1"/>
    </row>
    <row r="20" spans="2:17" ht="17.25" customHeight="1" x14ac:dyDescent="0.2">
      <c r="B20" s="12"/>
      <c r="D20" s="90" t="str">
        <f>IF('Entrée des données'!B44="","",'Entrée des données'!B44)</f>
        <v/>
      </c>
      <c r="E20" s="67"/>
      <c r="F20" s="67"/>
      <c r="G20" s="65">
        <f t="shared" si="1"/>
        <v>0</v>
      </c>
      <c r="H20" s="68">
        <f t="shared" si="3"/>
        <v>1</v>
      </c>
      <c r="P20" s="1"/>
      <c r="Q20" s="1"/>
    </row>
    <row r="21" spans="2:17" ht="17.25" customHeight="1" x14ac:dyDescent="0.2">
      <c r="B21" s="15"/>
      <c r="D21" s="90" t="str">
        <f>IF('Entrée des données'!B45="","",'Entrée des données'!B45)</f>
        <v/>
      </c>
      <c r="E21" s="67"/>
      <c r="F21" s="67"/>
      <c r="G21" s="65">
        <f t="shared" si="1"/>
        <v>0</v>
      </c>
      <c r="H21" s="68">
        <f t="shared" si="3"/>
        <v>1</v>
      </c>
      <c r="P21" s="1"/>
      <c r="Q21" s="1"/>
    </row>
    <row r="22" spans="2:17" ht="17.25" customHeight="1" x14ac:dyDescent="0.2">
      <c r="B22" s="12"/>
      <c r="D22" s="90" t="str">
        <f>IF('Entrée des données'!B46="","",'Entrée des données'!B46)</f>
        <v/>
      </c>
      <c r="E22" s="67"/>
      <c r="F22" s="67"/>
      <c r="G22" s="65">
        <f t="shared" si="1"/>
        <v>0</v>
      </c>
      <c r="H22" s="68">
        <f t="shared" si="3"/>
        <v>1</v>
      </c>
      <c r="P22" s="1"/>
      <c r="Q22" s="1"/>
    </row>
    <row r="23" spans="2:17" ht="17.25" customHeight="1" x14ac:dyDescent="0.2">
      <c r="B23" s="11"/>
      <c r="D23" s="90" t="str">
        <f>IF('Entrée des données'!B47="","",'Entrée des données'!B47)</f>
        <v/>
      </c>
      <c r="E23" s="67"/>
      <c r="F23" s="67"/>
      <c r="G23" s="65">
        <f t="shared" si="1"/>
        <v>0</v>
      </c>
      <c r="H23" s="68">
        <f t="shared" si="3"/>
        <v>1</v>
      </c>
      <c r="P23" s="1"/>
      <c r="Q23" s="1"/>
    </row>
    <row r="24" spans="2:17" ht="17.25" customHeight="1" x14ac:dyDescent="0.2">
      <c r="B24" s="12"/>
      <c r="C24" s="1"/>
      <c r="D24" s="90" t="str">
        <f>IF('Entrée des données'!B48="","",'Entrée des données'!B48)</f>
        <v/>
      </c>
      <c r="E24" s="67"/>
      <c r="F24" s="67"/>
      <c r="G24" s="65">
        <f t="shared" si="1"/>
        <v>0</v>
      </c>
      <c r="H24" s="68">
        <f t="shared" si="3"/>
        <v>1</v>
      </c>
      <c r="P24" s="1"/>
      <c r="Q24" s="1"/>
    </row>
    <row r="25" spans="2:17" ht="17.25" customHeight="1" x14ac:dyDescent="0.2">
      <c r="B25" s="8"/>
      <c r="D25" s="90" t="str">
        <f>IF('Entrée des données'!B49="","",'Entrée des données'!B49)</f>
        <v/>
      </c>
      <c r="E25" s="67"/>
      <c r="F25" s="67"/>
      <c r="G25" s="65">
        <f t="shared" si="1"/>
        <v>0</v>
      </c>
      <c r="H25" s="68">
        <f t="shared" si="3"/>
        <v>1</v>
      </c>
    </row>
    <row r="26" spans="2:17" ht="17.25" customHeight="1" x14ac:dyDescent="0.2">
      <c r="D26" s="90" t="str">
        <f>IF('Entrée des données'!B50="","",'Entrée des données'!B50)</f>
        <v/>
      </c>
      <c r="E26" s="67"/>
      <c r="F26" s="67"/>
      <c r="G26" s="65">
        <f t="shared" si="1"/>
        <v>0</v>
      </c>
      <c r="H26" s="68">
        <f t="shared" si="3"/>
        <v>1</v>
      </c>
    </row>
    <row r="27" spans="2:17" ht="17.25" customHeight="1" x14ac:dyDescent="0.2">
      <c r="B27" s="8"/>
      <c r="D27" s="90" t="str">
        <f>IF('Entrée des données'!B51="","",'Entrée des données'!B51)</f>
        <v/>
      </c>
      <c r="E27" s="67"/>
      <c r="F27" s="67"/>
      <c r="G27" s="65">
        <f t="shared" si="1"/>
        <v>0</v>
      </c>
      <c r="H27" s="68">
        <f t="shared" si="3"/>
        <v>1</v>
      </c>
    </row>
    <row r="28" spans="2:17" ht="17.25" customHeight="1" x14ac:dyDescent="0.2">
      <c r="B28" s="8"/>
      <c r="D28" s="90" t="str">
        <f>IF('Entrée des données'!B52="","",'Entrée des données'!B52)</f>
        <v/>
      </c>
      <c r="E28" s="67"/>
      <c r="F28" s="67"/>
      <c r="G28" s="65">
        <f t="shared" si="1"/>
        <v>0</v>
      </c>
      <c r="H28" s="68">
        <f t="shared" si="3"/>
        <v>1</v>
      </c>
    </row>
    <row r="29" spans="2:17" ht="17.25" customHeight="1" x14ac:dyDescent="0.2">
      <c r="B29" s="8"/>
      <c r="D29" s="90" t="str">
        <f>IF('Entrée des données'!B53="","",'Entrée des données'!B53)</f>
        <v/>
      </c>
      <c r="E29" s="67"/>
      <c r="F29" s="67"/>
      <c r="G29" s="65">
        <f t="shared" si="1"/>
        <v>0</v>
      </c>
      <c r="H29" s="68">
        <f t="shared" si="3"/>
        <v>1</v>
      </c>
    </row>
    <row r="30" spans="2:17" ht="17.25" customHeight="1" x14ac:dyDescent="0.2">
      <c r="D30" s="90" t="str">
        <f>IF('Entrée des données'!B54="","",'Entrée des données'!B54)</f>
        <v/>
      </c>
      <c r="E30" s="67"/>
      <c r="F30" s="67"/>
      <c r="G30" s="65">
        <f t="shared" si="1"/>
        <v>0</v>
      </c>
      <c r="H30" s="68">
        <f t="shared" si="3"/>
        <v>1</v>
      </c>
    </row>
    <row r="31" spans="2:17" ht="17.25" customHeight="1" x14ac:dyDescent="0.2">
      <c r="D31" s="90" t="str">
        <f>IF('Entrée des données'!B55="","",'Entrée des données'!B55)</f>
        <v/>
      </c>
      <c r="E31" s="67"/>
      <c r="F31" s="67"/>
      <c r="G31" s="65">
        <f t="shared" si="1"/>
        <v>0</v>
      </c>
      <c r="H31" s="68">
        <f t="shared" si="3"/>
        <v>1</v>
      </c>
    </row>
    <row r="32" spans="2:17" ht="17.25" customHeight="1" x14ac:dyDescent="0.2">
      <c r="D32" s="90" t="str">
        <f>IF('Entrée des données'!B56="","",'Entrée des données'!B56)</f>
        <v/>
      </c>
      <c r="E32" s="67"/>
      <c r="F32" s="67"/>
      <c r="G32" s="65">
        <f t="shared" si="1"/>
        <v>0</v>
      </c>
      <c r="H32" s="68">
        <f t="shared" si="3"/>
        <v>1</v>
      </c>
    </row>
    <row r="33" spans="4:8" ht="17.25" customHeight="1" x14ac:dyDescent="0.2">
      <c r="D33" s="90" t="str">
        <f>IF('Entrée des données'!B57="","",'Entrée des données'!B57)</f>
        <v/>
      </c>
      <c r="E33" s="86"/>
      <c r="F33" s="86"/>
      <c r="G33" s="87">
        <f t="shared" si="1"/>
        <v>0</v>
      </c>
      <c r="H33" s="88">
        <f t="shared" si="3"/>
        <v>1</v>
      </c>
    </row>
    <row r="34" spans="4:8" x14ac:dyDescent="0.2">
      <c r="D34" s="6"/>
      <c r="E34" s="7"/>
      <c r="F34" s="7"/>
      <c r="G34" s="7"/>
      <c r="H34" s="7"/>
    </row>
    <row r="35" spans="4:8" x14ac:dyDescent="0.2">
      <c r="D35" s="6"/>
      <c r="E35" s="7"/>
      <c r="F35" s="7"/>
      <c r="G35" s="7"/>
      <c r="H35" s="7"/>
    </row>
  </sheetData>
  <sheetProtection algorithmName="SHA-512" hashValue="9WnqDDDokLxCRl0BHaDGFLUL6CX4ucV9C+0FoT2qluClA6MHw6Ye9VOcEcOU/3pst1DaYa//uBhvJynmYNFg9w==" saltValue="pBEI5tY3yp65WD4TnDATLg==" spinCount="100000" sheet="1" selectLockedCells="1"/>
  <customSheetViews>
    <customSheetView guid="{635D0301-4E57-40D7-B17E-FAAB852BC88E}" hiddenColumns="1">
      <selection sqref="A1:XFD1048576"/>
      <pageMargins left="0.7" right="0.7" top="0.78740157499999996" bottom="0.78740157499999996" header="0.3" footer="0.3"/>
      <pageSetup paperSize="9" orientation="portrait" r:id="rId1"/>
    </customSheetView>
  </customSheetViews>
  <mergeCells count="1">
    <mergeCell ref="B3:B14"/>
  </mergeCells>
  <hyperlinks>
    <hyperlink ref="B16" r:id="rId2" display="3) Link: Kurzversion EBF"/>
  </hyperlinks>
  <pageMargins left="0.7" right="0.7" top="0.78740157499999996" bottom="0.78740157499999996" header="0.3" footer="0.3"/>
  <pageSetup paperSize="9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6411F3619A01A43894093D444A32E3E" ma:contentTypeVersion="1" ma:contentTypeDescription="Ein neues Dokument erstellen." ma:contentTypeScope="" ma:versionID="16ca6a25a825c739808628077f657ebb">
  <xsd:schema xmlns:xsd="http://www.w3.org/2001/XMLSchema" xmlns:xs="http://www.w3.org/2001/XMLSchema" xmlns:p="http://schemas.microsoft.com/office/2006/metadata/properties" xmlns:ns2="f1efe245-99b1-4640-b253-04a92ab1afa6" targetNamespace="http://schemas.microsoft.com/office/2006/metadata/properties" ma:root="true" ma:fieldsID="37e863cb95edc40fae2700b47ff0b59e" ns2:_="">
    <xsd:import namespace="f1efe245-99b1-4640-b253-04a92ab1afa6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efe245-99b1-4640-b253-04a92ab1afa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868C6AD-BB70-485E-B3EA-D07C45D152CE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f1efe245-99b1-4640-b253-04a92ab1afa6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F15F5F7-CFC1-45AC-A3E5-C7BE76D33B8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DA2231-E2A7-446D-83E9-A6D8FF3601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efe245-99b1-4640-b253-04a92ab1af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Entrée des données</vt:lpstr>
      <vt:lpstr>5) Optionel - Evaluation EBF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Javet Marie BASPO</dc:creator>
  <cp:lastModifiedBy>Müller Lea</cp:lastModifiedBy>
  <dcterms:created xsi:type="dcterms:W3CDTF">2018-03-08T13:05:57Z</dcterms:created>
  <dcterms:modified xsi:type="dcterms:W3CDTF">2019-05-22T06:43:23Z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0x01010086411F3619A01A43894093D444A32E3E</vt:lpwstr>
  </property>
</Properties>
</file>